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19320" windowHeight="9450" activeTab="1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44525"/>
</workbook>
</file>

<file path=xl/calcChain.xml><?xml version="1.0" encoding="utf-8"?>
<calcChain xmlns="http://schemas.openxmlformats.org/spreadsheetml/2006/main">
  <c r="L9" i="14" l="1"/>
  <c r="N8" i="14" l="1"/>
  <c r="N11" i="14" s="1"/>
  <c r="AM10" i="10" l="1"/>
  <c r="AR14" i="10"/>
  <c r="AI14" i="10"/>
  <c r="N14" i="10" l="1"/>
  <c r="N19" i="14" l="1"/>
  <c r="N10" i="10" l="1"/>
  <c r="U10" i="10"/>
  <c r="U11" i="10"/>
  <c r="U12" i="10"/>
  <c r="AM12" i="10"/>
  <c r="AR12" i="10" s="1"/>
  <c r="AM11" i="10"/>
  <c r="AR11" i="10" s="1"/>
  <c r="AX10" i="10"/>
  <c r="AV10" i="10"/>
  <c r="AV11" i="10"/>
  <c r="AV12" i="10"/>
  <c r="AL10" i="10"/>
  <c r="AL11" i="10"/>
  <c r="AL12" i="10"/>
  <c r="Q10" i="10"/>
  <c r="Q11" i="10"/>
  <c r="Q12" i="10"/>
  <c r="J10" i="10"/>
  <c r="R10" i="10" s="1"/>
  <c r="J11" i="10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R11" i="10"/>
  <c r="AM14" i="10"/>
  <c r="AV14" i="10"/>
  <c r="AX14" i="10"/>
  <c r="Q14" i="10"/>
  <c r="J14" i="10"/>
  <c r="AL14" i="10"/>
  <c r="AD14" i="10"/>
  <c r="Y14" i="10"/>
  <c r="U14" i="10"/>
  <c r="AW14" i="10" l="1"/>
  <c r="AX11" i="10"/>
  <c r="AX12" i="10"/>
  <c r="AW10" i="10"/>
  <c r="AY10" i="10" s="1"/>
  <c r="AW11" i="10"/>
  <c r="AY11" i="10" s="1"/>
  <c r="AW12" i="10"/>
  <c r="R12" i="10"/>
  <c r="R14" i="10"/>
  <c r="N22" i="14"/>
  <c r="H19" i="14"/>
  <c r="AY12" i="10" l="1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<sst xmlns="http://schemas.openxmlformats.org/spreadsheetml/2006/main" count="145" uniqueCount="84">
  <si>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</si>
  <si>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</si>
  <si>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</si>
  <si>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</si>
  <si>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</si>
  <si>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</si>
  <si>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</si>
  <si>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</si>
  <si>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</si>
  <si>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</si>
  <si>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</si>
  <si>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</si>
  <si>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</si>
  <si>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</si>
  <si>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</si>
  <si>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</si>
  <si>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</si>
  <si>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</si>
  <si>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</si>
  <si>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</si>
  <si>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</si>
  <si>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</si>
  <si>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</si>
  <si>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</si>
  <si>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</si>
  <si>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</si>
  <si>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</si>
  <si>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</si>
  <si>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</si>
  <si>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</si>
  <si>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</si>
  <si>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</si>
  <si>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</si>
  <si>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</si>
  <si>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</si>
  <si>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</si>
  <si>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</si>
  <si>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</si>
  <si>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</si>
  <si>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</si>
  <si>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</si>
  <si>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</si>
  <si>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</si>
  <si>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</si>
  <si>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</si>
  <si>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</si>
  <si>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</si>
  <si>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</si>
  <si>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</si>
  <si>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</si>
  <si>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</si>
  <si>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</si>
  <si>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</si>
  <si>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</si>
  <si>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</si>
  <si>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</si>
  <si>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</si>
  <si>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</si>
  <si>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</si>
  <si>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</si>
  <si>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</si>
  <si>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</si>
  <si>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</si>
  <si>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</si>
  <si>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</si>
  <si>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</si>
  <si>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</si>
  <si>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</si>
  <si>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</si>
  <si>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</si>
  <si>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</si>
  <si>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</si>
  <si>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</si>
  <si>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</si>
  <si>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</si>
  <si>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</si>
  <si>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</si>
  <si>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</si>
  <si>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</si>
  <si>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</si>
  <si>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</si>
  <si>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>ЗНАЧЕНИЯ БАЗОВЫХ НОРМАТИВОВ ЗАТРАТ И ЗНАЧЕНИЯ НОРМАТИВНЫХ ЗАТРАТ НА ОКАЗАНИЕ ГОСУДАРСТВЕННЫХ УСЛУГ  НА 2017 ГОД, РУБ. (ДОПОЛНИТЕЛЬНЫЕ ОБЩЕОБРАЗОВАТЕЛЬНЫЕ ПРОГРАММЫ: ОБЩЕРАЗВИВАЮЩИЕ, ПРЕДПРОФЕССИОНАЛЬНЫЕ)</t>
  </si>
  <si>
    <t>ОБЪЕМ ФИНАНСОВОГО ОБЕСПЕЧЕНИЯ ВЫПОЛНЕНИЯ ГОСУДАРСТВЕННОГО ЗАДАНИЯ  НА 2018 ГОД УЧРЕЖДЕНИЯМИ, ПОДВЕДОМСТВЕННЫМИ ОТДЕЛУ ОБРАЗОВАНИЯ, РУБ.</t>
  </si>
  <si>
    <t xml:space="preserve">11Г42002800300701007100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</si>
</sst>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opLeftCell="A6" zoomScaleNormal="100" workbookViewId="0">
      <selection activeCell="AH6" sqref="AH6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92" t="s">
        <v>79</v>
      </c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</row>
    <row r="2" spans="1:54" x14ac:dyDescent="0.25">
      <c r="A2" s="93" t="s">
        <v>81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4" t="s">
        <v>2</v>
      </c>
      <c r="B4" s="94" t="s">
        <v>61</v>
      </c>
      <c r="C4" s="96" t="s">
        <v>62</v>
      </c>
      <c r="D4" s="103" t="s">
        <v>72</v>
      </c>
      <c r="E4" s="98" t="s">
        <v>63</v>
      </c>
      <c r="F4" s="100" t="s">
        <v>5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0" t="s">
        <v>6</v>
      </c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2"/>
      <c r="AX4" s="94" t="s">
        <v>60</v>
      </c>
      <c r="AY4" s="94" t="s">
        <v>64</v>
      </c>
      <c r="AZ4" s="103" t="s">
        <v>32</v>
      </c>
      <c r="BA4" s="103" t="s">
        <v>59</v>
      </c>
      <c r="BB4" s="94" t="s">
        <v>58</v>
      </c>
    </row>
    <row r="5" spans="1:54" ht="57" customHeight="1" x14ac:dyDescent="0.25">
      <c r="A5" s="95"/>
      <c r="B5" s="95"/>
      <c r="C5" s="97"/>
      <c r="D5" s="104"/>
      <c r="E5" s="99"/>
      <c r="F5" s="106" t="s">
        <v>7</v>
      </c>
      <c r="G5" s="106"/>
      <c r="H5" s="106"/>
      <c r="I5" s="106"/>
      <c r="J5" s="106"/>
      <c r="K5" s="106" t="s">
        <v>8</v>
      </c>
      <c r="L5" s="106"/>
      <c r="M5" s="106"/>
      <c r="N5" s="106"/>
      <c r="O5" s="106" t="s">
        <v>48</v>
      </c>
      <c r="P5" s="106"/>
      <c r="Q5" s="106"/>
      <c r="R5" s="107" t="s">
        <v>13</v>
      </c>
      <c r="S5" s="106" t="s">
        <v>9</v>
      </c>
      <c r="T5" s="106"/>
      <c r="U5" s="106"/>
      <c r="V5" s="106" t="s">
        <v>20</v>
      </c>
      <c r="W5" s="106"/>
      <c r="X5" s="106"/>
      <c r="Y5" s="106"/>
      <c r="Z5" s="106" t="s">
        <v>14</v>
      </c>
      <c r="AA5" s="106"/>
      <c r="AB5" s="106"/>
      <c r="AC5" s="106"/>
      <c r="AD5" s="106"/>
      <c r="AE5" s="106" t="s">
        <v>10</v>
      </c>
      <c r="AF5" s="106"/>
      <c r="AG5" s="106"/>
      <c r="AH5" s="106"/>
      <c r="AI5" s="106"/>
      <c r="AJ5" s="106" t="s">
        <v>11</v>
      </c>
      <c r="AK5" s="106"/>
      <c r="AL5" s="106"/>
      <c r="AM5" s="106" t="s">
        <v>25</v>
      </c>
      <c r="AN5" s="106"/>
      <c r="AO5" s="106"/>
      <c r="AP5" s="106"/>
      <c r="AQ5" s="106"/>
      <c r="AR5" s="106"/>
      <c r="AS5" s="100" t="s">
        <v>26</v>
      </c>
      <c r="AT5" s="101"/>
      <c r="AU5" s="101"/>
      <c r="AV5" s="102"/>
      <c r="AW5" s="107" t="s">
        <v>27</v>
      </c>
      <c r="AX5" s="95"/>
      <c r="AY5" s="95"/>
      <c r="AZ5" s="104"/>
      <c r="BA5" s="104"/>
      <c r="BB5" s="95"/>
    </row>
    <row r="6" spans="1:54" ht="166.5" customHeight="1" x14ac:dyDescent="0.25">
      <c r="A6" s="95"/>
      <c r="B6" s="95"/>
      <c r="C6" s="97"/>
      <c r="D6" s="105"/>
      <c r="E6" s="99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10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108"/>
      <c r="AX6" s="95"/>
      <c r="AY6" s="95"/>
      <c r="AZ6" s="104"/>
      <c r="BA6" s="104"/>
      <c r="BB6" s="95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8658.25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1439.0011499999998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1450.1506039999999</v>
      </c>
      <c r="S10" s="86">
        <v>76.680000000000007</v>
      </c>
      <c r="T10" s="85">
        <v>1</v>
      </c>
      <c r="U10" s="87">
        <f t="shared" ref="U10:U12" si="3">S10*T10</f>
        <v>76.680000000000007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3636.4649999999997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261.098187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389.848207</v>
      </c>
      <c r="AX10" s="40">
        <f t="shared" ref="AX10:AX11" si="11">F10+K10+O10+S10+V10+Z10+AE10+AJ10+AM10+AS10</f>
        <v>12450.205000000002</v>
      </c>
      <c r="AY10" s="40">
        <f t="shared" ref="AY10:AY11" si="12">R10+AW10</f>
        <v>1839.9988109999999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8658.25</v>
      </c>
      <c r="G11" s="72">
        <v>1</v>
      </c>
      <c r="H11" s="72">
        <v>1</v>
      </c>
      <c r="I11" s="41">
        <v>0.16619999999999999</v>
      </c>
      <c r="J11" s="73">
        <f t="shared" si="0"/>
        <v>1439.0011499999998</v>
      </c>
      <c r="K11" s="86">
        <v>26.54</v>
      </c>
      <c r="L11" s="89">
        <v>0.42009999999999997</v>
      </c>
      <c r="M11" s="85">
        <v>1</v>
      </c>
      <c r="N11" s="87">
        <f t="shared" ref="N11:N12" si="13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1450.1506039999999</v>
      </c>
      <c r="S11" s="86">
        <v>76.680000000000007</v>
      </c>
      <c r="T11" s="85">
        <v>1</v>
      </c>
      <c r="U11" s="87">
        <f t="shared" si="3"/>
        <v>76.680000000000007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3636.4649999999997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261.098187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389.848207</v>
      </c>
      <c r="AX11" s="40">
        <f t="shared" si="11"/>
        <v>12450.205000000002</v>
      </c>
      <c r="AY11" s="40">
        <f t="shared" si="12"/>
        <v>1839.9988109999999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8658.25</v>
      </c>
      <c r="G12" s="72">
        <v>1</v>
      </c>
      <c r="H12" s="72">
        <v>1</v>
      </c>
      <c r="I12" s="41">
        <v>0.16619999999999999</v>
      </c>
      <c r="J12" s="73">
        <f t="shared" si="0"/>
        <v>1439.0011499999998</v>
      </c>
      <c r="K12" s="86">
        <v>26.54</v>
      </c>
      <c r="L12" s="89">
        <v>0.42009999999999997</v>
      </c>
      <c r="M12" s="85">
        <v>1</v>
      </c>
      <c r="N12" s="87">
        <f t="shared" si="13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1450.1506039999999</v>
      </c>
      <c r="S12" s="86">
        <v>76.680000000000007</v>
      </c>
      <c r="T12" s="85">
        <v>1</v>
      </c>
      <c r="U12" s="87">
        <f t="shared" si="3"/>
        <v>76.680000000000007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3636.4649999999997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261.098187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389.848207</v>
      </c>
      <c r="AX12" s="40">
        <f>F12+K12+O12+S12+V12+Z12+AE12+AJ12+AM12+AS12</f>
        <v>12450.205000000002</v>
      </c>
      <c r="AY12" s="40">
        <f>R12+AW12</f>
        <v>1839.9988109999999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6109</v>
      </c>
      <c r="G14" s="85">
        <v>1</v>
      </c>
      <c r="H14" s="85">
        <v>1</v>
      </c>
      <c r="I14" s="89">
        <v>0.17516999999999999</v>
      </c>
      <c r="J14" s="87">
        <f>F14*G14*H14*I14</f>
        <v>1070.1135299999999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1094.6720093599999</v>
      </c>
      <c r="S14" s="86">
        <v>447.3</v>
      </c>
      <c r="T14" s="85">
        <v>1</v>
      </c>
      <c r="U14" s="87">
        <f t="shared" ref="U14" si="14">S14*T14</f>
        <v>447.3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4093.03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1042.0541672508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1551.6140492507998</v>
      </c>
      <c r="AX14" s="40">
        <f>F14+K14+O14+S14+V14+Z14+AE14+AJ14+AM14+AS14</f>
        <v>32883.200000000004</v>
      </c>
      <c r="AY14" s="40">
        <f>R14+AW14</f>
        <v>2646.2860586108</v>
      </c>
    </row>
  </sheetData>
  <mergeCells count="26"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F4" workbookViewId="0">
      <selection activeCell="G5" sqref="G5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83</v>
      </c>
      <c r="D5" s="3" t="s">
        <v>68</v>
      </c>
      <c r="E5" s="3" t="s">
        <v>73</v>
      </c>
      <c r="F5" s="67" t="s">
        <v>4</v>
      </c>
      <c r="G5" s="91">
        <v>2145.12</v>
      </c>
      <c r="H5" s="63">
        <v>598</v>
      </c>
      <c r="I5" s="63"/>
      <c r="J5" s="63"/>
      <c r="K5" s="63"/>
      <c r="L5" s="63"/>
      <c r="M5" s="63"/>
      <c r="N5" s="69">
        <v>1282782</v>
      </c>
    </row>
    <row r="6" spans="1:14" ht="56.25" x14ac:dyDescent="0.25">
      <c r="A6" s="3" t="s">
        <v>70</v>
      </c>
      <c r="B6" s="6" t="s">
        <v>67</v>
      </c>
      <c r="C6" s="8" t="s">
        <v>83</v>
      </c>
      <c r="D6" s="3" t="s">
        <v>68</v>
      </c>
      <c r="E6" s="3" t="s">
        <v>74</v>
      </c>
      <c r="F6" s="67" t="s">
        <v>4</v>
      </c>
      <c r="G6" s="91">
        <v>1895.25</v>
      </c>
      <c r="H6" s="63">
        <v>572</v>
      </c>
      <c r="I6" s="63"/>
      <c r="J6" s="63"/>
      <c r="K6" s="63"/>
      <c r="L6" s="63"/>
      <c r="M6" s="63"/>
      <c r="N6" s="69">
        <v>1227006</v>
      </c>
    </row>
    <row r="7" spans="1:14" ht="56.25" x14ac:dyDescent="0.25">
      <c r="A7" s="3" t="s">
        <v>70</v>
      </c>
      <c r="B7" s="6" t="s">
        <v>67</v>
      </c>
      <c r="C7" s="8" t="s">
        <v>83</v>
      </c>
      <c r="D7" s="3" t="s">
        <v>68</v>
      </c>
      <c r="E7" s="3" t="s">
        <v>76</v>
      </c>
      <c r="F7" s="67" t="s">
        <v>4</v>
      </c>
      <c r="G7" s="91">
        <v>1992.2</v>
      </c>
      <c r="H7" s="63">
        <v>1430</v>
      </c>
      <c r="I7" s="63"/>
      <c r="J7" s="63"/>
      <c r="K7" s="63"/>
      <c r="L7" s="63"/>
      <c r="M7" s="63"/>
      <c r="N7" s="69">
        <v>3067515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2600</v>
      </c>
      <c r="I8" s="59"/>
      <c r="J8" s="59"/>
      <c r="K8" s="59"/>
      <c r="L8" s="59"/>
      <c r="M8" s="59"/>
      <c r="N8" s="59">
        <f>N5+N6+N7</f>
        <v>5577303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/>
      <c r="M10" s="32">
        <v>1000</v>
      </c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5582303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83</v>
      </c>
      <c r="D18" s="3" t="s">
        <v>68</v>
      </c>
      <c r="E18" s="3" t="s">
        <v>75</v>
      </c>
      <c r="F18" s="68" t="s">
        <v>4</v>
      </c>
      <c r="G18" s="90">
        <v>2885.74</v>
      </c>
      <c r="H18" s="41">
        <v>2700</v>
      </c>
      <c r="I18" s="65"/>
      <c r="J18" s="65"/>
      <c r="K18" s="65"/>
      <c r="L18" s="65"/>
      <c r="M18" s="65"/>
      <c r="N18" s="70">
        <v>7791500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2700</v>
      </c>
      <c r="I19" s="59"/>
      <c r="J19" s="59"/>
      <c r="K19" s="59"/>
      <c r="L19" s="59"/>
      <c r="M19" s="59"/>
      <c r="N19" s="71">
        <f>N18</f>
        <v>7791500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80000</v>
      </c>
      <c r="M20" s="32"/>
      <c r="N20" s="32">
        <v>80000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>
        <v>9000</v>
      </c>
      <c r="N21" s="32">
        <v>9000</v>
      </c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7880500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</cp:lastModifiedBy>
  <cp:lastPrinted>2017-02-17T07:50:05Z</cp:lastPrinted>
  <dcterms:created xsi:type="dcterms:W3CDTF">2015-07-24T12:06:40Z</dcterms:created>
  <dcterms:modified xsi:type="dcterms:W3CDTF">2018-01-23T11:08:20Z</dcterms:modified>
</cp:coreProperties>
</file>