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ДОП приказы о норм затр\Доп. образование\Об опред-ии объема\"/>
    </mc:Choice>
  </mc:AlternateContent>
  <bookViews>
    <workbookView xWindow="480" yWindow="630" windowWidth="19320" windowHeight="9450" activeTab="1"/>
  </bookViews>
  <sheets>
    <sheet name="Приложение 2" sheetId="10" r:id="rId1"/>
    <sheet name="Приложение 3" sheetId="14" r:id="rId2"/>
  </sheets>
  <definedNames>
    <definedName name="_xlnm.Print_Titles" localSheetId="0">'Приложение 2'!$4:$6</definedName>
    <definedName name="_xlnm.Print_Titles" localSheetId="1">'Приложение 3'!$4:$4</definedName>
    <definedName name="_xlnm.Print_Area" localSheetId="0">'Приложение 2'!$A$1:$BA$8</definedName>
  </definedNames>
  <calcPr calcId="152511"/>
</workbook>
</file>

<file path=xl/calcChain.xml><?xml version="1.0" encoding="utf-8"?>
<calcChain xmlns="http://schemas.openxmlformats.org/spreadsheetml/2006/main">
  <c r="N22" i="14" l="1"/>
  <c r="L9" i="14" l="1"/>
  <c r="N8" i="14" l="1"/>
  <c r="N11" i="14" s="1"/>
  <c r="AM10" i="10" l="1"/>
  <c r="AX10" i="10" s="1"/>
  <c r="AI14" i="10"/>
  <c r="N14" i="10" l="1"/>
  <c r="N19" i="14" l="1"/>
  <c r="N10" i="10" l="1"/>
  <c r="U10" i="10"/>
  <c r="U11" i="10"/>
  <c r="U12" i="10"/>
  <c r="AM12" i="10"/>
  <c r="AR12" i="10" s="1"/>
  <c r="AM11" i="10"/>
  <c r="AR11" i="10" s="1"/>
  <c r="AV10" i="10"/>
  <c r="AV11" i="10"/>
  <c r="AV12" i="10"/>
  <c r="AL10" i="10"/>
  <c r="AL11" i="10"/>
  <c r="AL12" i="10"/>
  <c r="Q10" i="10"/>
  <c r="Q11" i="10"/>
  <c r="Q12" i="10"/>
  <c r="J10" i="10"/>
  <c r="J11" i="10"/>
  <c r="R11" i="10" s="1"/>
  <c r="J12" i="10"/>
  <c r="N11" i="10"/>
  <c r="N12" i="10"/>
  <c r="AR10" i="10"/>
  <c r="AI10" i="10"/>
  <c r="AI11" i="10"/>
  <c r="AI12" i="10"/>
  <c r="AD10" i="10"/>
  <c r="AD11" i="10"/>
  <c r="AD12" i="10"/>
  <c r="Y10" i="10"/>
  <c r="Y11" i="10"/>
  <c r="Y12" i="10"/>
  <c r="AM14" i="10"/>
  <c r="AR14" i="10" s="1"/>
  <c r="AV14" i="10"/>
  <c r="Q14" i="10"/>
  <c r="J14" i="10"/>
  <c r="AL14" i="10"/>
  <c r="AD14" i="10"/>
  <c r="Y14" i="10"/>
  <c r="U14" i="10"/>
  <c r="R10" i="10" l="1"/>
  <c r="AX14" i="10"/>
  <c r="AW14" i="10"/>
  <c r="AX11" i="10"/>
  <c r="AX12" i="10"/>
  <c r="AW10" i="10"/>
  <c r="AW11" i="10"/>
  <c r="AY11" i="10" s="1"/>
  <c r="AW12" i="10"/>
  <c r="R12" i="10"/>
  <c r="R14" i="10"/>
  <c r="H19" i="14"/>
  <c r="AY10" i="10" l="1"/>
  <c r="AY12" i="10"/>
  <c r="AY14" i="10"/>
  <c r="H8" i="14"/>
  <c r="AZ7" i="10"/>
  <c r="BA7" i="10" l="1"/>
  <c r="BB7" i="10" s="1"/>
  <c r="AZ8" i="10" l="1"/>
  <c r="N14" i="14" l="1"/>
  <c r="L14" i="14"/>
  <c r="L16" i="14" l="1"/>
  <c r="L17" i="14" l="1"/>
  <c r="N15" i="14" l="1"/>
  <c r="N13" i="14" l="1"/>
  <c r="BA8" i="10" l="1"/>
  <c r="BB8" i="10" s="1"/>
  <c r="N12" i="14" l="1"/>
  <c r="BA9" i="10" l="1"/>
  <c r="N16" i="14"/>
  <c r="N17" i="14" l="1"/>
  <c r="AZ9" i="10"/>
</calcChain>
</file>

<file path=xl/sharedStrings.xml><?xml version="1.0" encoding="utf-8"?>
<sst xmlns="http://schemas.openxmlformats.org/spreadsheetml/2006/main" count="145" uniqueCount="84">
  <si>
    <t>Содержание государственной услуги или работы</t>
  </si>
  <si>
    <t>Условия (формы) оказания государственной услуги или выполнения работы</t>
  </si>
  <si>
    <t>Наименование учреждения</t>
  </si>
  <si>
    <t>Объем финансового обеспечения выполнения государственного задания учреждением (R)</t>
  </si>
  <si>
    <t>Очная</t>
  </si>
  <si>
    <t>Затраты, непосредственно связанные с оказанием государственной услуги (З)</t>
  </si>
  <si>
    <t>Затраты на общехозяйственные нужды на оказание государственной услуги (Зпр)</t>
  </si>
  <si>
    <t>Затраты на оплату труда, в том числе начисления по оплате труда работников, непосредственно связанных с оказанием государственной услуги (ЗП)</t>
  </si>
  <si>
    <t>Затраты на приобретение материальных запасов и особо ценного имущества, постребляемого (используемого) в процессе оказания государственной услуги (МТО)</t>
  </si>
  <si>
    <t>Затраты на коммунальные услуги (КУ)</t>
  </si>
  <si>
    <t>Затраты на приобретение услуг связи (УС)</t>
  </si>
  <si>
    <t>Затраты на приобретение транспортных услуг (ТУ)</t>
  </si>
  <si>
    <t>Итого:</t>
  </si>
  <si>
    <t>Всего затраты, непосредственно связанные с оказанием государственной услуги (З)</t>
  </si>
  <si>
    <t>Затраты на содержание объектов особо ценного имущества (ОЦИ)</t>
  </si>
  <si>
    <r>
      <t>За работу в сельской местнрости (К</t>
    </r>
    <r>
      <rPr>
        <vertAlign val="subscript"/>
        <sz val="8"/>
        <rFont val="Times New Roman"/>
        <family val="1"/>
        <charset val="204"/>
      </rPr>
      <t>см</t>
    </r>
    <r>
      <rPr>
        <sz val="8"/>
        <rFont val="Times New Roman"/>
        <family val="1"/>
        <charset val="204"/>
      </rPr>
      <t>)</t>
    </r>
  </si>
  <si>
    <r>
      <t>Базовые норматив затрат (ЗП</t>
    </r>
    <r>
      <rPr>
        <vertAlign val="subscript"/>
        <sz val="8"/>
        <rFont val="Times New Roman"/>
        <family val="1"/>
        <charset val="204"/>
      </rPr>
      <t>баз</t>
    </r>
    <r>
      <rPr>
        <sz val="8"/>
        <rFont val="Times New Roman"/>
        <family val="1"/>
        <charset val="204"/>
      </rPr>
      <t xml:space="preserve">) </t>
    </r>
  </si>
  <si>
    <r>
      <t>За работу с обучающимися, имеющими отклонения в развитии или инвалидность  (К</t>
    </r>
    <r>
      <rPr>
        <vertAlign val="subscript"/>
        <sz val="8"/>
        <rFont val="Times New Roman"/>
        <family val="1"/>
        <charset val="204"/>
      </rPr>
      <t>инв</t>
    </r>
    <r>
      <rPr>
        <sz val="8"/>
        <rFont val="Times New Roman"/>
        <family val="1"/>
        <charset val="204"/>
      </rPr>
      <t>)</t>
    </r>
  </si>
  <si>
    <r>
      <t>Территориальный корректирующий коэффициент (К</t>
    </r>
    <r>
      <rPr>
        <vertAlign val="subscript"/>
        <sz val="8"/>
        <rFont val="Times New Roman"/>
        <family val="1"/>
        <charset val="204"/>
      </rPr>
      <t>тер</t>
    </r>
    <r>
      <rPr>
        <sz val="8"/>
        <rFont val="Times New Roman"/>
        <family val="1"/>
        <charset val="204"/>
      </rPr>
      <t xml:space="preserve">) </t>
    </r>
  </si>
  <si>
    <r>
      <t>На "статус учреждения" по организации и обеспечению подготовки спортивного резерва (К</t>
    </r>
    <r>
      <rPr>
        <vertAlign val="subscript"/>
        <sz val="8"/>
        <rFont val="Times New Roman"/>
        <family val="1"/>
        <charset val="204"/>
      </rPr>
      <t>су</t>
    </r>
    <r>
      <rPr>
        <sz val="8"/>
        <rFont val="Times New Roman"/>
        <family val="1"/>
        <charset val="204"/>
      </rPr>
      <t>)</t>
    </r>
  </si>
  <si>
    <t>Затраты на содержание объектов недвижимого имущества (в том числе затраты на арендные платежи) (НИ)</t>
  </si>
  <si>
    <r>
      <t>На малокомплектность (К</t>
    </r>
    <r>
      <rPr>
        <vertAlign val="subscript"/>
        <sz val="8"/>
        <rFont val="Times New Roman"/>
        <family val="1"/>
        <charset val="204"/>
      </rPr>
      <t>мк</t>
    </r>
    <r>
      <rPr>
        <sz val="8"/>
        <rFont val="Times New Roman"/>
        <family val="1"/>
        <charset val="204"/>
      </rPr>
      <t>)</t>
    </r>
  </si>
  <si>
    <r>
      <t>На междугороднюю связь (К</t>
    </r>
    <r>
      <rPr>
        <vertAlign val="subscript"/>
        <sz val="8"/>
        <rFont val="Times New Roman"/>
        <family val="1"/>
        <charset val="204"/>
      </rPr>
      <t>мг</t>
    </r>
    <r>
      <rPr>
        <sz val="8"/>
        <rFont val="Times New Roman"/>
        <family val="1"/>
        <charset val="204"/>
      </rPr>
      <t>)</t>
    </r>
  </si>
  <si>
    <r>
      <t>Базовые норматив затрат (ПЗ</t>
    </r>
    <r>
      <rPr>
        <vertAlign val="subscript"/>
        <sz val="8"/>
        <rFont val="Times New Roman"/>
        <family val="1"/>
        <charset val="204"/>
      </rPr>
      <t>баз</t>
    </r>
    <r>
      <rPr>
        <sz val="8"/>
        <rFont val="Times New Roman"/>
        <family val="1"/>
        <charset val="204"/>
      </rPr>
      <t xml:space="preserve">) </t>
    </r>
  </si>
  <si>
    <r>
      <t>Базовые норматив затрат (ЗП</t>
    </r>
    <r>
      <rPr>
        <vertAlign val="subscript"/>
        <sz val="8"/>
        <rFont val="Times New Roman"/>
        <family val="1"/>
        <charset val="204"/>
      </rPr>
      <t>пр</t>
    </r>
    <r>
      <rPr>
        <sz val="8"/>
        <rFont val="Times New Roman"/>
        <family val="1"/>
        <charset val="204"/>
      </rPr>
      <t xml:space="preserve">) </t>
    </r>
  </si>
  <si>
    <r>
      <t>Затраты на оплату труда с начислениями на выплаты по оплате труда работников, которые не принимают непосредственного участия в оказании государственной услуги, включая административно-управленческий персонал (ЗП</t>
    </r>
    <r>
      <rPr>
        <vertAlign val="subscript"/>
        <sz val="8"/>
        <rFont val="Times New Roman"/>
        <family val="1"/>
        <charset val="204"/>
      </rPr>
      <t>пр</t>
    </r>
    <r>
      <rPr>
        <sz val="8"/>
        <rFont val="Times New Roman"/>
        <family val="1"/>
        <charset val="204"/>
      </rPr>
      <t>)</t>
    </r>
  </si>
  <si>
    <r>
      <t>Затраты на прочие общехозяйственнные нужды (ПЗ</t>
    </r>
    <r>
      <rPr>
        <vertAlign val="subscript"/>
        <sz val="8"/>
        <rFont val="Times New Roman"/>
        <family val="1"/>
        <charset val="204"/>
      </rPr>
      <t>пр</t>
    </r>
    <r>
      <rPr>
        <sz val="8"/>
        <rFont val="Times New Roman"/>
        <family val="1"/>
        <charset val="204"/>
      </rPr>
      <t>)</t>
    </r>
  </si>
  <si>
    <r>
      <t>Всего затраты на общехозяйственные нужды на оказание государственной услуги (З</t>
    </r>
    <r>
      <rPr>
        <vertAlign val="subscript"/>
        <sz val="8"/>
        <rFont val="Times New Roman"/>
        <family val="1"/>
        <charset val="204"/>
      </rPr>
      <t>пр</t>
    </r>
    <r>
      <rPr>
        <sz val="8"/>
        <rFont val="Times New Roman"/>
        <family val="1"/>
        <charset val="204"/>
      </rPr>
      <t>)</t>
    </r>
  </si>
  <si>
    <r>
      <t>Отраслевой коэффициент (К</t>
    </r>
    <r>
      <rPr>
        <vertAlign val="subscript"/>
        <sz val="8"/>
        <rFont val="Times New Roman"/>
        <family val="1"/>
        <charset val="204"/>
      </rPr>
      <t>отр мто</t>
    </r>
    <r>
      <rPr>
        <sz val="8"/>
        <rFont val="Times New Roman"/>
        <family val="1"/>
        <charset val="204"/>
      </rPr>
      <t>), с учетом прервоочередной потребности в приобретении для осуществления образовательного процесса</t>
    </r>
  </si>
  <si>
    <r>
      <t>На малокомплектность (К</t>
    </r>
    <r>
      <rPr>
        <vertAlign val="subscript"/>
        <sz val="8"/>
        <rFont val="Times New Roman"/>
        <family val="1"/>
        <charset val="204"/>
      </rPr>
      <t>отр мк</t>
    </r>
    <r>
      <rPr>
        <sz val="8"/>
        <rFont val="Times New Roman"/>
        <family val="1"/>
        <charset val="204"/>
      </rPr>
      <t>)</t>
    </r>
  </si>
  <si>
    <r>
      <t>На малокомплектность - к содерж. объектов  недвижимого имущества (К</t>
    </r>
    <r>
      <rPr>
        <vertAlign val="subscript"/>
        <sz val="8"/>
        <rFont val="Times New Roman"/>
        <family val="1"/>
        <charset val="204"/>
      </rPr>
      <t>отр мк</t>
    </r>
    <r>
      <rPr>
        <sz val="8"/>
        <rFont val="Times New Roman"/>
        <family val="1"/>
        <charset val="204"/>
      </rPr>
      <t>)</t>
    </r>
  </si>
  <si>
    <r>
      <t>На содержание имущественного комплекса (К</t>
    </r>
    <r>
      <rPr>
        <vertAlign val="subscript"/>
        <sz val="8"/>
        <rFont val="Times New Roman"/>
        <family val="1"/>
        <charset val="204"/>
      </rPr>
      <t>отр мк</t>
    </r>
    <r>
      <rPr>
        <sz val="8"/>
        <rFont val="Times New Roman"/>
        <family val="1"/>
        <charset val="204"/>
      </rPr>
      <t>)</t>
    </r>
  </si>
  <si>
    <t>Объем государственной услуги (Vi)</t>
  </si>
  <si>
    <t>Затраты на уплату налогов, в качестве объекта налогообложения по которым признается имущество учреждения (Nун)</t>
  </si>
  <si>
    <t>Затраты на содержание имущества учреждения, не используемого для оказания государственных услуг (выполнения работ) и для общехозяйственных нужд (Nси)</t>
  </si>
  <si>
    <t>Итого затраты на работы:</t>
  </si>
  <si>
    <t>Итого затраты на услуги:</t>
  </si>
  <si>
    <t>Итого раздел 1100:</t>
  </si>
  <si>
    <t>Всего по ГЗ</t>
  </si>
  <si>
    <r>
      <t>Базовые норматив затрат (МТО</t>
    </r>
    <r>
      <rPr>
        <vertAlign val="subscript"/>
        <sz val="8"/>
        <rFont val="Times New Roman"/>
        <family val="1"/>
        <charset val="204"/>
      </rPr>
      <t>баз</t>
    </r>
    <r>
      <rPr>
        <sz val="8"/>
        <rFont val="Times New Roman"/>
        <family val="1"/>
        <charset val="204"/>
      </rPr>
      <t>)</t>
    </r>
  </si>
  <si>
    <r>
      <t>Базовые норматив затрат (ТМ</t>
    </r>
    <r>
      <rPr>
        <vertAlign val="subscript"/>
        <sz val="8"/>
        <rFont val="Times New Roman"/>
        <family val="1"/>
        <charset val="204"/>
      </rPr>
      <t>баз</t>
    </r>
    <r>
      <rPr>
        <sz val="8"/>
        <rFont val="Times New Roman"/>
        <family val="1"/>
        <charset val="204"/>
      </rPr>
      <t>)</t>
    </r>
  </si>
  <si>
    <r>
      <t>Базовые норматив затрат (КУ</t>
    </r>
    <r>
      <rPr>
        <vertAlign val="subscript"/>
        <sz val="8"/>
        <rFont val="Times New Roman"/>
        <family val="1"/>
        <charset val="204"/>
      </rPr>
      <t>баз</t>
    </r>
    <r>
      <rPr>
        <sz val="8"/>
        <rFont val="Times New Roman"/>
        <family val="1"/>
        <charset val="204"/>
      </rPr>
      <t>)</t>
    </r>
  </si>
  <si>
    <r>
      <t>Базовые норматив затрат (НИ</t>
    </r>
    <r>
      <rPr>
        <vertAlign val="subscript"/>
        <sz val="8"/>
        <rFont val="Times New Roman"/>
        <family val="1"/>
        <charset val="204"/>
      </rPr>
      <t>баз</t>
    </r>
    <r>
      <rPr>
        <sz val="8"/>
        <rFont val="Times New Roman"/>
        <family val="1"/>
        <charset val="204"/>
      </rPr>
      <t>)</t>
    </r>
  </si>
  <si>
    <r>
      <t>Базовые норматив затрат (ОЦИ</t>
    </r>
    <r>
      <rPr>
        <vertAlign val="subscript"/>
        <sz val="8"/>
        <rFont val="Times New Roman"/>
        <family val="1"/>
        <charset val="204"/>
      </rPr>
      <t>баз</t>
    </r>
    <r>
      <rPr>
        <sz val="8"/>
        <rFont val="Times New Roman"/>
        <family val="1"/>
        <charset val="204"/>
      </rPr>
      <t>)</t>
    </r>
  </si>
  <si>
    <r>
      <t>Базовые норматив затрат (УС</t>
    </r>
    <r>
      <rPr>
        <vertAlign val="subscript"/>
        <sz val="8"/>
        <rFont val="Times New Roman"/>
        <family val="1"/>
        <charset val="204"/>
      </rPr>
      <t>баз</t>
    </r>
    <r>
      <rPr>
        <sz val="8"/>
        <rFont val="Times New Roman"/>
        <family val="1"/>
        <charset val="204"/>
      </rPr>
      <t>)</t>
    </r>
  </si>
  <si>
    <r>
      <t>Базовые норматив затрат (ТУ</t>
    </r>
    <r>
      <rPr>
        <vertAlign val="subscript"/>
        <sz val="8"/>
        <rFont val="Times New Roman"/>
        <family val="1"/>
        <charset val="204"/>
      </rPr>
      <t>баз</t>
    </r>
    <r>
      <rPr>
        <sz val="8"/>
        <rFont val="Times New Roman"/>
        <family val="1"/>
        <charset val="204"/>
      </rPr>
      <t>)</t>
    </r>
  </si>
  <si>
    <r>
      <t>На малокомплектность - к содерж. объектов  недвижимого имущества (К</t>
    </r>
    <r>
      <rPr>
        <vertAlign val="subscript"/>
        <sz val="8"/>
        <rFont val="Times New Roman"/>
        <family val="1"/>
        <charset val="204"/>
      </rPr>
      <t xml:space="preserve"> мк</t>
    </r>
    <r>
      <rPr>
        <sz val="8"/>
        <rFont val="Times New Roman"/>
        <family val="1"/>
        <charset val="204"/>
      </rPr>
      <t>)</t>
    </r>
  </si>
  <si>
    <r>
      <t>На малокомплектность - к затратам на арендные платежи (К</t>
    </r>
    <r>
      <rPr>
        <vertAlign val="subscript"/>
        <sz val="8"/>
        <rFont val="Times New Roman"/>
        <family val="1"/>
        <charset val="204"/>
      </rPr>
      <t>ар</t>
    </r>
    <r>
      <rPr>
        <sz val="8"/>
        <rFont val="Times New Roman"/>
        <family val="1"/>
        <charset val="204"/>
      </rPr>
      <t>)</t>
    </r>
  </si>
  <si>
    <t>Затраты, непосредственно связанные с оказанием государственной услуги (тренировочные мероприятия) (ТМ)</t>
  </si>
  <si>
    <r>
      <t>Нормативные затраты на оказание государственной услуги (N</t>
    </r>
    <r>
      <rPr>
        <vertAlign val="subscript"/>
        <sz val="8"/>
        <rFont val="Times New Roman"/>
        <family val="1"/>
        <charset val="204"/>
      </rPr>
      <t>i</t>
    </r>
    <r>
      <rPr>
        <sz val="8"/>
        <rFont val="Times New Roman"/>
        <family val="1"/>
        <charset val="204"/>
      </rPr>
      <t>)</t>
    </r>
  </si>
  <si>
    <r>
      <t>Объем государственной услуги (V</t>
    </r>
    <r>
      <rPr>
        <vertAlign val="subscript"/>
        <sz val="8"/>
        <rFont val="Times New Roman"/>
        <family val="1"/>
        <charset val="204"/>
      </rPr>
      <t>i</t>
    </r>
    <r>
      <rPr>
        <sz val="8"/>
        <rFont val="Times New Roman"/>
        <family val="1"/>
        <charset val="204"/>
      </rPr>
      <t>)</t>
    </r>
  </si>
  <si>
    <r>
      <t>Нормативные затраты на выполнение работы (N</t>
    </r>
    <r>
      <rPr>
        <vertAlign val="subscript"/>
        <sz val="8"/>
        <rFont val="Times New Roman"/>
        <family val="1"/>
        <charset val="204"/>
      </rPr>
      <t>w</t>
    </r>
    <r>
      <rPr>
        <sz val="8"/>
        <rFont val="Times New Roman"/>
        <family val="1"/>
        <charset val="204"/>
      </rPr>
      <t>)</t>
    </r>
  </si>
  <si>
    <r>
      <t>Объем государственной работы (V</t>
    </r>
    <r>
      <rPr>
        <vertAlign val="subscript"/>
        <sz val="8"/>
        <rFont val="Times New Roman"/>
        <family val="1"/>
        <charset val="204"/>
      </rPr>
      <t>w</t>
    </r>
    <r>
      <rPr>
        <sz val="8"/>
        <rFont val="Times New Roman"/>
        <family val="1"/>
        <charset val="204"/>
      </rPr>
      <t>)</t>
    </r>
  </si>
  <si>
    <r>
      <t>Размер платы (тариф и цена) за оказание i-ой государственной услуги, установленный государственным заданием в случае осуществления учреждением платной деятельности (P</t>
    </r>
    <r>
      <rPr>
        <vertAlign val="subscript"/>
        <sz val="8"/>
        <rFont val="Times New Roman"/>
        <family val="1"/>
        <charset val="204"/>
      </rPr>
      <t>i</t>
    </r>
    <r>
      <rPr>
        <sz val="8"/>
        <rFont val="Times New Roman"/>
        <family val="1"/>
        <charset val="204"/>
      </rPr>
      <t>)</t>
    </r>
  </si>
  <si>
    <r>
      <t>Затраты на уплату налогов, в качестве объекта налогообложения по которым признается имущество учреждения (N</t>
    </r>
    <r>
      <rPr>
        <vertAlign val="superscript"/>
        <sz val="8"/>
        <rFont val="Times New Roman"/>
        <family val="1"/>
        <charset val="204"/>
      </rPr>
      <t>ун</t>
    </r>
    <r>
      <rPr>
        <sz val="8"/>
        <rFont val="Times New Roman"/>
        <family val="1"/>
        <charset val="204"/>
      </rPr>
      <t>)</t>
    </r>
  </si>
  <si>
    <r>
      <t>Затраты на содержание имущества учреждения, не используемого для оказания государственных услуг (выполнения работ) и для общехозяйственных нужд (N</t>
    </r>
    <r>
      <rPr>
        <vertAlign val="superscript"/>
        <sz val="8"/>
        <rFont val="Times New Roman"/>
        <family val="1"/>
        <charset val="204"/>
      </rPr>
      <t>си</t>
    </r>
    <r>
      <rPr>
        <sz val="8"/>
        <rFont val="Times New Roman"/>
        <family val="1"/>
        <charset val="204"/>
      </rPr>
      <t>)</t>
    </r>
  </si>
  <si>
    <t>Всего по учреждениям на реализацию дополнительных общеобразовательных предпрофессиональных и общеразвивающихся программ:</t>
  </si>
  <si>
    <r>
      <t>Отраслевой корректирующий коэффициент (К</t>
    </r>
    <r>
      <rPr>
        <vertAlign val="subscript"/>
        <sz val="8"/>
        <rFont val="Times New Roman"/>
        <family val="1"/>
        <charset val="204"/>
      </rPr>
      <t>тер</t>
    </r>
    <r>
      <rPr>
        <sz val="8"/>
        <rFont val="Times New Roman"/>
        <family val="1"/>
        <charset val="204"/>
      </rPr>
      <t xml:space="preserve">), в зависимости от наличия собственного здания </t>
    </r>
  </si>
  <si>
    <t>Нормативные затраты на оказание 1 услугу</t>
  </si>
  <si>
    <t xml:space="preserve">Объем финансового обеспечения выполнения государственной услуги учреждением </t>
  </si>
  <si>
    <t xml:space="preserve">Базовый норматив  затрат на оказание государственной услуги </t>
  </si>
  <si>
    <t xml:space="preserve">Государственная услуга </t>
  </si>
  <si>
    <t xml:space="preserve">Содержание государственной услуги </t>
  </si>
  <si>
    <t xml:space="preserve">Условия (формы) оказания государственной услуги </t>
  </si>
  <si>
    <t>Нормативные затраты на оказание государственной услуги  (Ni)</t>
  </si>
  <si>
    <t>Государственная услуга или работа</t>
  </si>
  <si>
    <t>Реестровый номер услуги или работы</t>
  </si>
  <si>
    <t>Реализация дополнительных общеразвивающих программ</t>
  </si>
  <si>
    <t>дети за исключение детей с ограниченными возможностями здоровья (ОВЗ) и детей-инвалидов;
Физкультурно-спортивной.</t>
  </si>
  <si>
    <t>Очно</t>
  </si>
  <si>
    <t>Муниципальное бюджетное образовательное учреждение дополнительного образования детей "Центр развития творчества детей и юношества"</t>
  </si>
  <si>
    <t>Муниципальное бюджетное образовательное учреждение дополнительного образования детей "Детско-юношеская спортивная школа"</t>
  </si>
  <si>
    <t>Значение содержания услуги</t>
  </si>
  <si>
    <t>технической</t>
  </si>
  <si>
    <t>естественно научной</t>
  </si>
  <si>
    <t>физкультурно-спортивной</t>
  </si>
  <si>
    <t>художественной</t>
  </si>
  <si>
    <t>дети за исключением детей с ограниченными возможностями здоровья (ОВЗ) и детей-инвалидов;
Физкультурно-спортивной.</t>
  </si>
  <si>
    <t>Итого Муниципальное бюджетное образовательное учреждение дополнительного образования детей "Детско-юношеская спортивная школа"</t>
  </si>
  <si>
    <t>Приложение № 2</t>
  </si>
  <si>
    <t>Приложение № 3</t>
  </si>
  <si>
    <t xml:space="preserve">11Г42002800300701007100
</t>
  </si>
  <si>
    <t>ЗНАЧЕНИЯ БАЗОВЫХ НОРМАТИВОВ ЗАТРАТ И ЗНАЧЕНИЯ НОРМАТИВНЫХ ЗАТРАТ НА ОКАЗАНИЕ ГОСУДАРСТВЕННЫХ УСЛУГ  НА 2020 ГОД, РУБ. (ДОПОЛНИТЕЛЬНЫЕ ОБЩЕОБРАЗОВАТЕЛЬНЫЕ ПРОГРАММЫ: ОБЩЕРАЗВИВАЮЩИЕ, ПРЕДПРОФЕССИОНАЛЬНЫЕ)</t>
  </si>
  <si>
    <t>ОБЪЕМ ФИНАНСОВОГО ОБЕСПЕЧЕНИЯ ВЫПОЛНЕНИЯ ГОСУДАРСТВЕННОГО ЗАДАНИЯ  НА 2020 ГОД УЧРЕЖДЕНИЯМИ, ПОДВЕДОМСТВЕННЫМИ ОТДЕЛУ ОБРАЗОВАНИЯ,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</si>
</sst>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#,##0.0000"/>
    <numFmt numFmtId="166" formatCode="#,##0.000"/>
    <numFmt numFmtId="167" formatCode="0.0000"/>
    <numFmt numFmtId="168" formatCode="0.000"/>
    <numFmt numFmtId="169" formatCode="0.0"/>
    <numFmt numFmtId="170" formatCode="0.0000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vertAlign val="subscript"/>
      <sz val="8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left" vertical="top" wrapText="1"/>
    </xf>
    <xf numFmtId="0" fontId="3" fillId="0" borderId="1" xfId="1" applyFont="1" applyBorder="1" applyAlignment="1">
      <alignment horizontal="left" vertical="top" wrapText="1"/>
    </xf>
    <xf numFmtId="0" fontId="3" fillId="2" borderId="1" xfId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/>
    <xf numFmtId="49" fontId="3" fillId="2" borderId="1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vertical="top" wrapText="1"/>
    </xf>
    <xf numFmtId="0" fontId="3" fillId="3" borderId="1" xfId="1" applyFont="1" applyFill="1" applyBorder="1" applyAlignment="1">
      <alignment horizontal="left" vertical="top" wrapText="1"/>
    </xf>
    <xf numFmtId="0" fontId="3" fillId="3" borderId="1" xfId="0" applyFont="1" applyFill="1" applyBorder="1"/>
    <xf numFmtId="164" fontId="3" fillId="3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3" fillId="4" borderId="1" xfId="0" applyFont="1" applyFill="1" applyBorder="1" applyAlignment="1">
      <alignment horizontal="left" vertical="top" wrapText="1"/>
    </xf>
    <xf numFmtId="0" fontId="3" fillId="4" borderId="1" xfId="1" applyFont="1" applyFill="1" applyBorder="1" applyAlignment="1">
      <alignment horizontal="left" vertical="top" wrapText="1"/>
    </xf>
    <xf numFmtId="0" fontId="3" fillId="4" borderId="1" xfId="0" applyFont="1" applyFill="1" applyBorder="1"/>
    <xf numFmtId="164" fontId="3" fillId="4" borderId="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left" vertical="top" wrapText="1"/>
    </xf>
    <xf numFmtId="0" fontId="3" fillId="5" borderId="1" xfId="1" applyFont="1" applyFill="1" applyBorder="1" applyAlignment="1">
      <alignment horizontal="left" vertical="top" wrapText="1"/>
    </xf>
    <xf numFmtId="0" fontId="3" fillId="5" borderId="1" xfId="0" applyFont="1" applyFill="1" applyBorder="1"/>
    <xf numFmtId="164" fontId="3" fillId="5" borderId="1" xfId="0" applyNumberFormat="1" applyFont="1" applyFill="1" applyBorder="1" applyAlignment="1">
      <alignment horizontal="right" vertical="center" wrapText="1"/>
    </xf>
    <xf numFmtId="0" fontId="3" fillId="6" borderId="1" xfId="0" applyFont="1" applyFill="1" applyBorder="1" applyAlignment="1">
      <alignment horizontal="left" vertical="top" wrapText="1"/>
    </xf>
    <xf numFmtId="0" fontId="3" fillId="6" borderId="1" xfId="1" applyFont="1" applyFill="1" applyBorder="1" applyAlignment="1">
      <alignment horizontal="left" vertical="top" wrapText="1"/>
    </xf>
    <xf numFmtId="0" fontId="3" fillId="6" borderId="1" xfId="0" applyFont="1" applyFill="1" applyBorder="1"/>
    <xf numFmtId="164" fontId="3" fillId="6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6" borderId="1" xfId="0" applyFont="1" applyFill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textRotation="90" wrapText="1"/>
    </xf>
    <xf numFmtId="0" fontId="0" fillId="2" borderId="0" xfId="0" applyFill="1"/>
    <xf numFmtId="0" fontId="3" fillId="0" borderId="2" xfId="0" applyFont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center"/>
    </xf>
    <xf numFmtId="0" fontId="6" fillId="0" borderId="1" xfId="0" applyFont="1" applyBorder="1"/>
    <xf numFmtId="4" fontId="3" fillId="2" borderId="1" xfId="0" applyNumberFormat="1" applyFont="1" applyFill="1" applyBorder="1" applyAlignment="1">
      <alignment horizontal="right" vertical="center"/>
    </xf>
    <xf numFmtId="166" fontId="3" fillId="2" borderId="1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/>
    <xf numFmtId="168" fontId="6" fillId="0" borderId="1" xfId="0" applyNumberFormat="1" applyFont="1" applyBorder="1"/>
    <xf numFmtId="165" fontId="3" fillId="2" borderId="1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164" fontId="6" fillId="2" borderId="1" xfId="0" applyNumberFormat="1" applyFont="1" applyFill="1" applyBorder="1" applyAlignment="1">
      <alignment horizontal="right" vertical="center"/>
    </xf>
    <xf numFmtId="164" fontId="7" fillId="4" borderId="1" xfId="0" applyNumberFormat="1" applyFont="1" applyFill="1" applyBorder="1" applyAlignment="1">
      <alignment horizontal="right" vertical="center"/>
    </xf>
    <xf numFmtId="164" fontId="6" fillId="4" borderId="1" xfId="0" applyNumberFormat="1" applyFont="1" applyFill="1" applyBorder="1" applyAlignment="1">
      <alignment horizontal="right" vertical="center"/>
    </xf>
    <xf numFmtId="164" fontId="7" fillId="5" borderId="1" xfId="0" applyNumberFormat="1" applyFont="1" applyFill="1" applyBorder="1" applyAlignment="1">
      <alignment horizontal="right" vertical="center"/>
    </xf>
    <xf numFmtId="164" fontId="6" fillId="5" borderId="1" xfId="0" applyNumberFormat="1" applyFont="1" applyFill="1" applyBorder="1" applyAlignment="1">
      <alignment horizontal="right" vertical="center"/>
    </xf>
    <xf numFmtId="164" fontId="7" fillId="6" borderId="1" xfId="0" applyNumberFormat="1" applyFont="1" applyFill="1" applyBorder="1" applyAlignment="1">
      <alignment horizontal="right" vertical="center"/>
    </xf>
    <xf numFmtId="164" fontId="6" fillId="6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/>
    <xf numFmtId="164" fontId="6" fillId="3" borderId="1" xfId="0" applyNumberFormat="1" applyFont="1" applyFill="1" applyBorder="1"/>
    <xf numFmtId="0" fontId="3" fillId="7" borderId="1" xfId="0" applyFont="1" applyFill="1" applyBorder="1" applyAlignment="1">
      <alignment horizontal="left" vertical="top" wrapText="1"/>
    </xf>
    <xf numFmtId="164" fontId="3" fillId="7" borderId="1" xfId="0" applyNumberFormat="1" applyFont="1" applyFill="1" applyBorder="1" applyAlignment="1">
      <alignment horizontal="right" vertical="center" wrapText="1"/>
    </xf>
    <xf numFmtId="164" fontId="3" fillId="7" borderId="1" xfId="0" applyNumberFormat="1" applyFont="1" applyFill="1" applyBorder="1" applyAlignment="1">
      <alignment horizontal="right" vertical="center"/>
    </xf>
    <xf numFmtId="0" fontId="3" fillId="7" borderId="1" xfId="0" applyNumberFormat="1" applyFont="1" applyFill="1" applyBorder="1" applyAlignment="1">
      <alignment vertical="top" wrapText="1"/>
    </xf>
    <xf numFmtId="49" fontId="3" fillId="7" borderId="1" xfId="0" applyNumberFormat="1" applyFont="1" applyFill="1" applyBorder="1" applyAlignment="1">
      <alignment horizontal="left" vertical="top" wrapText="1"/>
    </xf>
    <xf numFmtId="0" fontId="3" fillId="7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/>
    </xf>
    <xf numFmtId="0" fontId="0" fillId="0" borderId="1" xfId="0" applyBorder="1"/>
    <xf numFmtId="0" fontId="3" fillId="2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69" fontId="3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/>
    <xf numFmtId="4" fontId="3" fillId="7" borderId="1" xfId="0" applyNumberFormat="1" applyFont="1" applyFill="1" applyBorder="1" applyAlignment="1">
      <alignment horizontal="right" vertical="center"/>
    </xf>
    <xf numFmtId="169" fontId="6" fillId="0" borderId="1" xfId="0" applyNumberFormat="1" applyFont="1" applyBorder="1"/>
    <xf numFmtId="164" fontId="3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2" fontId="6" fillId="8" borderId="1" xfId="0" applyNumberFormat="1" applyFont="1" applyFill="1" applyBorder="1"/>
    <xf numFmtId="169" fontId="6" fillId="8" borderId="1" xfId="0" applyNumberFormat="1" applyFont="1" applyFill="1" applyBorder="1"/>
    <xf numFmtId="0" fontId="3" fillId="8" borderId="1" xfId="0" applyFont="1" applyFill="1" applyBorder="1" applyAlignment="1">
      <alignment horizontal="left" vertical="top" wrapText="1"/>
    </xf>
    <xf numFmtId="0" fontId="3" fillId="8" borderId="1" xfId="0" applyFont="1" applyFill="1" applyBorder="1" applyAlignment="1">
      <alignment vertical="top" wrapText="1"/>
    </xf>
    <xf numFmtId="0" fontId="6" fillId="8" borderId="1" xfId="0" applyFont="1" applyFill="1" applyBorder="1"/>
    <xf numFmtId="164" fontId="3" fillId="8" borderId="1" xfId="0" applyNumberFormat="1" applyFont="1" applyFill="1" applyBorder="1" applyAlignment="1">
      <alignment horizontal="right" vertical="center"/>
    </xf>
    <xf numFmtId="167" fontId="6" fillId="8" borderId="1" xfId="0" applyNumberFormat="1" applyFont="1" applyFill="1" applyBorder="1"/>
    <xf numFmtId="4" fontId="3" fillId="8" borderId="1" xfId="0" applyNumberFormat="1" applyFont="1" applyFill="1" applyBorder="1" applyAlignment="1">
      <alignment horizontal="right" vertical="center"/>
    </xf>
    <xf numFmtId="2" fontId="6" fillId="9" borderId="1" xfId="0" applyNumberFormat="1" applyFont="1" applyFill="1" applyBorder="1"/>
    <xf numFmtId="170" fontId="6" fillId="9" borderId="1" xfId="0" applyNumberFormat="1" applyFont="1" applyFill="1" applyBorder="1"/>
    <xf numFmtId="169" fontId="6" fillId="9" borderId="1" xfId="0" applyNumberFormat="1" applyFont="1" applyFill="1" applyBorder="1"/>
    <xf numFmtId="0" fontId="6" fillId="9" borderId="1" xfId="0" applyFont="1" applyFill="1" applyBorder="1"/>
    <xf numFmtId="164" fontId="3" fillId="9" borderId="1" xfId="0" applyNumberFormat="1" applyFont="1" applyFill="1" applyBorder="1" applyAlignment="1">
      <alignment horizontal="right" vertical="center"/>
    </xf>
    <xf numFmtId="4" fontId="3" fillId="9" borderId="1" xfId="0" applyNumberFormat="1" applyFont="1" applyFill="1" applyBorder="1" applyAlignment="1">
      <alignment horizontal="right" vertical="center"/>
    </xf>
    <xf numFmtId="167" fontId="6" fillId="9" borderId="1" xfId="0" applyNumberFormat="1" applyFont="1" applyFill="1" applyBorder="1"/>
    <xf numFmtId="2" fontId="6" fillId="0" borderId="1" xfId="0" applyNumberFormat="1" applyFont="1" applyBorder="1"/>
    <xf numFmtId="2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8" xfId="6"/>
  </cellStyles>
  <dxfs count="0"/>
  <tableStyles count="0" defaultTableStyle="TableStyleMedium2" defaultPivotStyle="PivotStyleLight16"/>
  <colors>
    <mruColors>
      <color rgb="FFCCFFFF"/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4"/>
  <sheetViews>
    <sheetView topLeftCell="P4" zoomScaleNormal="100" workbookViewId="0">
      <selection activeCell="BF14" sqref="BF14"/>
    </sheetView>
  </sheetViews>
  <sheetFormatPr defaultColWidth="8.7109375" defaultRowHeight="15" outlineLevelRow="1" outlineLevelCol="1" x14ac:dyDescent="0.25"/>
  <cols>
    <col min="1" max="1" width="22" customWidth="1"/>
    <col min="2" max="2" width="12.5703125" customWidth="1"/>
    <col min="3" max="3" width="11.7109375" customWidth="1"/>
    <col min="4" max="4" width="11.140625" customWidth="1"/>
    <col min="5" max="5" width="13.140625" customWidth="1"/>
    <col min="6" max="6" width="7.140625" customWidth="1"/>
    <col min="7" max="7" width="4.42578125" customWidth="1"/>
    <col min="8" max="8" width="7.5703125" bestFit="1" customWidth="1"/>
    <col min="9" max="9" width="7.5703125" customWidth="1"/>
    <col min="10" max="10" width="7.85546875" bestFit="1" customWidth="1"/>
    <col min="11" max="11" width="8.5703125" customWidth="1"/>
    <col min="12" max="12" width="7.28515625" customWidth="1"/>
    <col min="14" max="14" width="7.5703125" customWidth="1"/>
    <col min="15" max="15" width="6.85546875" customWidth="1"/>
    <col min="16" max="16" width="7.28515625" customWidth="1"/>
    <col min="17" max="17" width="6.140625" customWidth="1"/>
    <col min="18" max="18" width="6.85546875" customWidth="1"/>
    <col min="19" max="19" width="5.28515625" customWidth="1"/>
    <col min="20" max="20" width="4" bestFit="1" customWidth="1"/>
    <col min="21" max="21" width="5.42578125" customWidth="1"/>
    <col min="22" max="22" width="5.5703125" customWidth="1"/>
    <col min="23" max="24" width="5.42578125" bestFit="1" customWidth="1"/>
    <col min="25" max="25" width="4.42578125" customWidth="1"/>
    <col min="26" max="26" width="5.5703125" customWidth="1"/>
    <col min="27" max="28" width="5.42578125" bestFit="1" customWidth="1"/>
    <col min="29" max="29" width="7.5703125" bestFit="1" customWidth="1"/>
    <col min="30" max="30" width="5" customWidth="1"/>
    <col min="31" max="31" width="5.140625" customWidth="1"/>
    <col min="32" max="33" width="3.5703125" bestFit="1" customWidth="1"/>
    <col min="35" max="35" width="5.140625" customWidth="1"/>
    <col min="36" max="36" width="4.42578125" customWidth="1"/>
    <col min="37" max="37" width="4" bestFit="1" customWidth="1"/>
    <col min="38" max="38" width="4.42578125" customWidth="1"/>
    <col min="39" max="39" width="6.7109375" customWidth="1"/>
    <col min="40" max="40" width="4" bestFit="1" customWidth="1"/>
    <col min="41" max="41" width="7.5703125" bestFit="1" customWidth="1"/>
    <col min="44" max="44" width="6" customWidth="1"/>
    <col min="45" max="45" width="5.28515625" customWidth="1"/>
    <col min="46" max="46" width="3.5703125" bestFit="1" customWidth="1"/>
    <col min="47" max="47" width="7.28515625" customWidth="1"/>
    <col min="48" max="48" width="4.7109375" customWidth="1"/>
    <col min="49" max="49" width="6.28515625" customWidth="1"/>
    <col min="50" max="50" width="10.28515625" customWidth="1"/>
    <col min="51" max="51" width="10.140625" customWidth="1"/>
    <col min="52" max="52" width="8.7109375" style="36" hidden="1" customWidth="1" outlineLevel="1"/>
    <col min="53" max="53" width="12.5703125" style="36" hidden="1" customWidth="1" outlineLevel="1"/>
    <col min="54" max="54" width="9.5703125" hidden="1" customWidth="1" outlineLevel="1"/>
    <col min="55" max="55" width="8.7109375" collapsed="1"/>
  </cols>
  <sheetData>
    <row r="1" spans="1:5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02" t="s">
        <v>79</v>
      </c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</row>
    <row r="2" spans="1:54" x14ac:dyDescent="0.25">
      <c r="A2" s="103" t="s">
        <v>82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</row>
    <row r="3" spans="1:5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:54" ht="15" customHeight="1" x14ac:dyDescent="0.25">
      <c r="A4" s="92" t="s">
        <v>2</v>
      </c>
      <c r="B4" s="92" t="s">
        <v>61</v>
      </c>
      <c r="C4" s="104" t="s">
        <v>62</v>
      </c>
      <c r="D4" s="94" t="s">
        <v>72</v>
      </c>
      <c r="E4" s="106" t="s">
        <v>63</v>
      </c>
      <c r="F4" s="99" t="s">
        <v>5</v>
      </c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1"/>
      <c r="S4" s="99" t="s">
        <v>6</v>
      </c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1"/>
      <c r="AX4" s="92" t="s">
        <v>60</v>
      </c>
      <c r="AY4" s="92" t="s">
        <v>64</v>
      </c>
      <c r="AZ4" s="94" t="s">
        <v>32</v>
      </c>
      <c r="BA4" s="94" t="s">
        <v>59</v>
      </c>
      <c r="BB4" s="92" t="s">
        <v>58</v>
      </c>
    </row>
    <row r="5" spans="1:54" ht="57" customHeight="1" x14ac:dyDescent="0.25">
      <c r="A5" s="93"/>
      <c r="B5" s="93"/>
      <c r="C5" s="105"/>
      <c r="D5" s="95"/>
      <c r="E5" s="107"/>
      <c r="F5" s="96" t="s">
        <v>7</v>
      </c>
      <c r="G5" s="96"/>
      <c r="H5" s="96"/>
      <c r="I5" s="96"/>
      <c r="J5" s="96"/>
      <c r="K5" s="96" t="s">
        <v>8</v>
      </c>
      <c r="L5" s="96"/>
      <c r="M5" s="96"/>
      <c r="N5" s="96"/>
      <c r="O5" s="96" t="s">
        <v>48</v>
      </c>
      <c r="P5" s="96"/>
      <c r="Q5" s="96"/>
      <c r="R5" s="97" t="s">
        <v>13</v>
      </c>
      <c r="S5" s="96" t="s">
        <v>9</v>
      </c>
      <c r="T5" s="96"/>
      <c r="U5" s="96"/>
      <c r="V5" s="96" t="s">
        <v>20</v>
      </c>
      <c r="W5" s="96"/>
      <c r="X5" s="96"/>
      <c r="Y5" s="96"/>
      <c r="Z5" s="96" t="s">
        <v>14</v>
      </c>
      <c r="AA5" s="96"/>
      <c r="AB5" s="96"/>
      <c r="AC5" s="96"/>
      <c r="AD5" s="96"/>
      <c r="AE5" s="96" t="s">
        <v>10</v>
      </c>
      <c r="AF5" s="96"/>
      <c r="AG5" s="96"/>
      <c r="AH5" s="96"/>
      <c r="AI5" s="96"/>
      <c r="AJ5" s="96" t="s">
        <v>11</v>
      </c>
      <c r="AK5" s="96"/>
      <c r="AL5" s="96"/>
      <c r="AM5" s="96" t="s">
        <v>25</v>
      </c>
      <c r="AN5" s="96"/>
      <c r="AO5" s="96"/>
      <c r="AP5" s="96"/>
      <c r="AQ5" s="96"/>
      <c r="AR5" s="96"/>
      <c r="AS5" s="99" t="s">
        <v>26</v>
      </c>
      <c r="AT5" s="100"/>
      <c r="AU5" s="100"/>
      <c r="AV5" s="101"/>
      <c r="AW5" s="97" t="s">
        <v>27</v>
      </c>
      <c r="AX5" s="93"/>
      <c r="AY5" s="93"/>
      <c r="AZ5" s="95"/>
      <c r="BA5" s="95"/>
      <c r="BB5" s="93"/>
    </row>
    <row r="6" spans="1:54" ht="166.5" customHeight="1" x14ac:dyDescent="0.25">
      <c r="A6" s="93"/>
      <c r="B6" s="93"/>
      <c r="C6" s="105"/>
      <c r="D6" s="108"/>
      <c r="E6" s="107"/>
      <c r="F6" s="35" t="s">
        <v>16</v>
      </c>
      <c r="G6" s="2" t="s">
        <v>15</v>
      </c>
      <c r="H6" s="2" t="s">
        <v>17</v>
      </c>
      <c r="I6" s="64" t="s">
        <v>18</v>
      </c>
      <c r="J6" s="35" t="s">
        <v>12</v>
      </c>
      <c r="K6" s="35" t="s">
        <v>39</v>
      </c>
      <c r="L6" s="35" t="s">
        <v>18</v>
      </c>
      <c r="M6" s="35" t="s">
        <v>28</v>
      </c>
      <c r="N6" s="35" t="s">
        <v>12</v>
      </c>
      <c r="O6" s="35" t="s">
        <v>40</v>
      </c>
      <c r="P6" s="35" t="s">
        <v>18</v>
      </c>
      <c r="Q6" s="35" t="s">
        <v>12</v>
      </c>
      <c r="R6" s="98"/>
      <c r="S6" s="35" t="s">
        <v>41</v>
      </c>
      <c r="T6" s="64" t="s">
        <v>18</v>
      </c>
      <c r="U6" s="35" t="s">
        <v>12</v>
      </c>
      <c r="V6" s="35" t="s">
        <v>42</v>
      </c>
      <c r="W6" s="2" t="s">
        <v>46</v>
      </c>
      <c r="X6" s="35" t="s">
        <v>47</v>
      </c>
      <c r="Y6" s="35" t="s">
        <v>12</v>
      </c>
      <c r="Z6" s="35" t="s">
        <v>43</v>
      </c>
      <c r="AA6" s="2" t="s">
        <v>30</v>
      </c>
      <c r="AB6" s="35" t="s">
        <v>31</v>
      </c>
      <c r="AC6" s="35" t="s">
        <v>19</v>
      </c>
      <c r="AD6" s="35" t="s">
        <v>12</v>
      </c>
      <c r="AE6" s="35" t="s">
        <v>44</v>
      </c>
      <c r="AF6" s="2" t="s">
        <v>21</v>
      </c>
      <c r="AG6" s="35" t="s">
        <v>22</v>
      </c>
      <c r="AH6" s="64" t="s">
        <v>18</v>
      </c>
      <c r="AI6" s="35" t="s">
        <v>12</v>
      </c>
      <c r="AJ6" s="35" t="s">
        <v>45</v>
      </c>
      <c r="AK6" s="35" t="s">
        <v>29</v>
      </c>
      <c r="AL6" s="35" t="s">
        <v>12</v>
      </c>
      <c r="AM6" s="35" t="s">
        <v>24</v>
      </c>
      <c r="AN6" s="2" t="s">
        <v>15</v>
      </c>
      <c r="AO6" s="2" t="s">
        <v>17</v>
      </c>
      <c r="AP6" s="37" t="s">
        <v>57</v>
      </c>
      <c r="AQ6" s="64" t="s">
        <v>18</v>
      </c>
      <c r="AR6" s="35" t="s">
        <v>12</v>
      </c>
      <c r="AS6" s="35" t="s">
        <v>23</v>
      </c>
      <c r="AT6" s="35" t="s">
        <v>29</v>
      </c>
      <c r="AU6" s="64" t="s">
        <v>18</v>
      </c>
      <c r="AV6" s="35" t="s">
        <v>12</v>
      </c>
      <c r="AW6" s="98"/>
      <c r="AX6" s="93"/>
      <c r="AY6" s="93"/>
      <c r="AZ6" s="95"/>
      <c r="BA6" s="95"/>
      <c r="BB6" s="93"/>
    </row>
    <row r="7" spans="1:54" hidden="1" outlineLevel="1" x14ac:dyDescent="0.25">
      <c r="A7" s="10"/>
      <c r="B7" s="10"/>
      <c r="C7" s="10"/>
      <c r="D7" s="10"/>
      <c r="E7" s="10"/>
      <c r="F7" s="40"/>
      <c r="G7" s="42"/>
      <c r="H7" s="40"/>
      <c r="I7" s="40"/>
      <c r="J7" s="32"/>
      <c r="K7" s="34"/>
      <c r="L7" s="43"/>
      <c r="M7" s="32"/>
      <c r="N7" s="32"/>
      <c r="O7" s="40"/>
      <c r="P7" s="46"/>
      <c r="Q7" s="32"/>
      <c r="R7" s="40"/>
      <c r="S7" s="40"/>
      <c r="T7" s="40"/>
      <c r="U7" s="40"/>
      <c r="V7" s="40"/>
      <c r="W7" s="40"/>
      <c r="X7" s="40"/>
      <c r="Y7" s="40"/>
      <c r="Z7" s="40"/>
      <c r="AA7" s="42"/>
      <c r="AB7" s="40"/>
      <c r="AC7" s="40"/>
      <c r="AD7" s="40"/>
      <c r="AE7" s="40"/>
      <c r="AF7" s="40"/>
      <c r="AG7" s="40"/>
      <c r="AH7" s="40"/>
      <c r="AI7" s="40"/>
      <c r="AJ7" s="42"/>
      <c r="AK7" s="40"/>
      <c r="AL7" s="34"/>
      <c r="AM7" s="32"/>
      <c r="AN7" s="42"/>
      <c r="AO7" s="40"/>
      <c r="AP7" s="46"/>
      <c r="AQ7" s="46"/>
      <c r="AR7" s="32"/>
      <c r="AS7" s="40"/>
      <c r="AT7" s="40"/>
      <c r="AU7" s="40"/>
      <c r="AV7" s="32"/>
      <c r="AW7" s="40"/>
      <c r="AX7" s="40"/>
      <c r="AY7" s="40"/>
      <c r="AZ7" s="44" t="e">
        <f>SUM(#REF!)</f>
        <v>#REF!</v>
      </c>
      <c r="BA7" s="44" t="e">
        <f>SUM(#REF!)</f>
        <v>#REF!</v>
      </c>
      <c r="BB7" s="45" t="e">
        <f>BA7/AZ7</f>
        <v>#REF!</v>
      </c>
    </row>
    <row r="8" spans="1:54" hidden="1" outlineLevel="1" x14ac:dyDescent="0.25">
      <c r="A8" s="3"/>
      <c r="B8" s="5"/>
      <c r="C8" s="5"/>
      <c r="D8" s="5"/>
      <c r="E8" s="3" t="s">
        <v>69</v>
      </c>
      <c r="F8" s="40"/>
      <c r="G8" s="42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2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4" t="e">
        <f>SUM(#REF!)</f>
        <v>#REF!</v>
      </c>
      <c r="BA8" s="44" t="e">
        <f>SUM(#REF!)</f>
        <v>#REF!</v>
      </c>
      <c r="BB8" s="45" t="e">
        <f>BA8/AZ8</f>
        <v>#REF!</v>
      </c>
    </row>
    <row r="9" spans="1:54" ht="67.5" hidden="1" outlineLevel="1" x14ac:dyDescent="0.25">
      <c r="A9" s="3" t="s">
        <v>56</v>
      </c>
      <c r="B9" s="47"/>
      <c r="C9" s="47"/>
      <c r="D9" s="47"/>
      <c r="E9" s="3" t="s">
        <v>69</v>
      </c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8" t="e">
        <f>#REF!+AZ7+#REF!+AZ8</f>
        <v>#REF!</v>
      </c>
      <c r="BA9" s="48" t="e">
        <f>#REF!+BA7+#REF!+BA8</f>
        <v>#REF!</v>
      </c>
      <c r="BB9" s="47"/>
    </row>
    <row r="10" spans="1:54" ht="56.25" customHeight="1" collapsed="1" x14ac:dyDescent="0.25">
      <c r="A10" s="3" t="s">
        <v>70</v>
      </c>
      <c r="B10" s="6" t="s">
        <v>67</v>
      </c>
      <c r="C10" s="3" t="s">
        <v>77</v>
      </c>
      <c r="D10" s="3" t="s">
        <v>73</v>
      </c>
      <c r="E10" s="3" t="s">
        <v>69</v>
      </c>
      <c r="F10" s="41">
        <v>11071.48</v>
      </c>
      <c r="G10" s="72">
        <v>1</v>
      </c>
      <c r="H10" s="72">
        <v>1</v>
      </c>
      <c r="I10" s="41">
        <v>0.16619999999999999</v>
      </c>
      <c r="J10" s="74">
        <f t="shared" ref="J10:J12" si="0">F10*G10*H10*I10</f>
        <v>1840.0799759999998</v>
      </c>
      <c r="K10" s="86">
        <v>26.54</v>
      </c>
      <c r="L10" s="89">
        <v>0.42009999999999997</v>
      </c>
      <c r="M10" s="85">
        <v>1</v>
      </c>
      <c r="N10" s="87">
        <f>K10*L10*M10</f>
        <v>11.149453999999999</v>
      </c>
      <c r="O10" s="41">
        <v>0</v>
      </c>
      <c r="P10" s="41">
        <v>0</v>
      </c>
      <c r="Q10" s="32">
        <f t="shared" ref="Q10:Q12" si="1">O10*P10</f>
        <v>0</v>
      </c>
      <c r="R10" s="40">
        <f t="shared" ref="R10:R12" si="2">J10+N10+Q10</f>
        <v>1851.2294299999999</v>
      </c>
      <c r="S10" s="86">
        <v>347.24</v>
      </c>
      <c r="T10" s="85">
        <v>1</v>
      </c>
      <c r="U10" s="87">
        <f t="shared" ref="U10:U12" si="3">S10*T10</f>
        <v>347.24</v>
      </c>
      <c r="V10" s="86">
        <v>9.6199999999999992</v>
      </c>
      <c r="W10" s="85">
        <v>1</v>
      </c>
      <c r="X10" s="85">
        <v>1</v>
      </c>
      <c r="Y10" s="87">
        <f t="shared" ref="Y10:Y12" si="4">V10*W10*X10</f>
        <v>9.6199999999999992</v>
      </c>
      <c r="Z10" s="86">
        <v>10.38</v>
      </c>
      <c r="AA10" s="85">
        <v>1</v>
      </c>
      <c r="AB10" s="85">
        <v>1</v>
      </c>
      <c r="AC10" s="85">
        <v>1</v>
      </c>
      <c r="AD10" s="88">
        <f t="shared" ref="AD10:AD12" si="5">Z10*AA10*AB10*AC10</f>
        <v>10.38</v>
      </c>
      <c r="AE10" s="83">
        <v>12.12</v>
      </c>
      <c r="AF10" s="85">
        <v>1</v>
      </c>
      <c r="AG10" s="85">
        <v>1</v>
      </c>
      <c r="AH10" s="89">
        <v>0.98350000000000004</v>
      </c>
      <c r="AI10" s="88">
        <f t="shared" ref="AI10:AI12" si="6">AE10*AF10*AG10*AH10</f>
        <v>11.920019999999999</v>
      </c>
      <c r="AJ10" s="86">
        <v>0</v>
      </c>
      <c r="AK10" s="86">
        <v>1</v>
      </c>
      <c r="AL10" s="87">
        <f t="shared" ref="AL10:AL12" si="7">AJ10*AK10</f>
        <v>0</v>
      </c>
      <c r="AM10" s="87">
        <f>F10*0.42</f>
        <v>4650.0216</v>
      </c>
      <c r="AN10" s="85">
        <v>1</v>
      </c>
      <c r="AO10" s="85">
        <v>1</v>
      </c>
      <c r="AP10" s="85">
        <v>1</v>
      </c>
      <c r="AQ10" s="86">
        <v>7.1800000000000003E-2</v>
      </c>
      <c r="AR10" s="87">
        <f t="shared" ref="AR10:AR12" si="8">AM10*AN10*AO10*AP10*AQ10</f>
        <v>333.87155088000003</v>
      </c>
      <c r="AS10" s="86">
        <v>20.149999999999999</v>
      </c>
      <c r="AT10" s="85">
        <v>1</v>
      </c>
      <c r="AU10" s="85">
        <v>1</v>
      </c>
      <c r="AV10" s="88">
        <f t="shared" ref="AV10:AV12" si="9">AS10*AT10*AU10</f>
        <v>20.149999999999999</v>
      </c>
      <c r="AW10" s="40">
        <f t="shared" ref="AW10:AW12" si="10">U10+Y10+AD10+AI10+AL10+AR10+AV10</f>
        <v>733.18157088000009</v>
      </c>
      <c r="AX10" s="40">
        <f>F10+K10+O10+S10+V10+Z10+AE10+AJ10+AM10+AS10</f>
        <v>16147.551600000001</v>
      </c>
      <c r="AY10" s="40">
        <f t="shared" ref="AY10:AY11" si="11">R10+AW10</f>
        <v>2584.4110008799998</v>
      </c>
    </row>
    <row r="11" spans="1:54" ht="57" customHeight="1" x14ac:dyDescent="0.25">
      <c r="A11" s="3" t="s">
        <v>70</v>
      </c>
      <c r="B11" s="6" t="s">
        <v>67</v>
      </c>
      <c r="C11" s="3" t="s">
        <v>77</v>
      </c>
      <c r="D11" s="3" t="s">
        <v>74</v>
      </c>
      <c r="E11" s="3" t="s">
        <v>69</v>
      </c>
      <c r="F11" s="41">
        <v>11071.48</v>
      </c>
      <c r="G11" s="72">
        <v>1</v>
      </c>
      <c r="H11" s="72">
        <v>1</v>
      </c>
      <c r="I11" s="41">
        <v>0.16619999999999999</v>
      </c>
      <c r="J11" s="73">
        <f t="shared" si="0"/>
        <v>1840.0799759999998</v>
      </c>
      <c r="K11" s="86">
        <v>26.54</v>
      </c>
      <c r="L11" s="89">
        <v>0.42009999999999997</v>
      </c>
      <c r="M11" s="85">
        <v>1</v>
      </c>
      <c r="N11" s="87">
        <f t="shared" ref="N11:N12" si="12">K11*L11*M11</f>
        <v>11.149453999999999</v>
      </c>
      <c r="O11" s="41">
        <v>0</v>
      </c>
      <c r="P11" s="41">
        <v>0</v>
      </c>
      <c r="Q11" s="32">
        <f t="shared" si="1"/>
        <v>0</v>
      </c>
      <c r="R11" s="40">
        <f t="shared" si="2"/>
        <v>1851.2294299999999</v>
      </c>
      <c r="S11" s="86">
        <v>347.24</v>
      </c>
      <c r="T11" s="85">
        <v>1</v>
      </c>
      <c r="U11" s="87">
        <f t="shared" si="3"/>
        <v>347.24</v>
      </c>
      <c r="V11" s="86">
        <v>9.6199999999999992</v>
      </c>
      <c r="W11" s="85">
        <v>1</v>
      </c>
      <c r="X11" s="85">
        <v>1</v>
      </c>
      <c r="Y11" s="87">
        <f t="shared" si="4"/>
        <v>9.6199999999999992</v>
      </c>
      <c r="Z11" s="86">
        <v>10.38</v>
      </c>
      <c r="AA11" s="85">
        <v>1</v>
      </c>
      <c r="AB11" s="85">
        <v>1</v>
      </c>
      <c r="AC11" s="85">
        <v>1</v>
      </c>
      <c r="AD11" s="88">
        <f t="shared" si="5"/>
        <v>10.38</v>
      </c>
      <c r="AE11" s="83">
        <v>12.12</v>
      </c>
      <c r="AF11" s="85">
        <v>1</v>
      </c>
      <c r="AG11" s="85">
        <v>1</v>
      </c>
      <c r="AH11" s="89">
        <v>0.98350000000000004</v>
      </c>
      <c r="AI11" s="88">
        <f t="shared" si="6"/>
        <v>11.920019999999999</v>
      </c>
      <c r="AJ11" s="86">
        <v>0</v>
      </c>
      <c r="AK11" s="86">
        <v>1</v>
      </c>
      <c r="AL11" s="87">
        <f t="shared" si="7"/>
        <v>0</v>
      </c>
      <c r="AM11" s="87">
        <f>F11*0.42</f>
        <v>4650.0216</v>
      </c>
      <c r="AN11" s="85">
        <v>1</v>
      </c>
      <c r="AO11" s="85">
        <v>1</v>
      </c>
      <c r="AP11" s="85">
        <v>1</v>
      </c>
      <c r="AQ11" s="86">
        <v>7.1800000000000003E-2</v>
      </c>
      <c r="AR11" s="87">
        <f t="shared" si="8"/>
        <v>333.87155088000003</v>
      </c>
      <c r="AS11" s="86">
        <v>20.149999999999999</v>
      </c>
      <c r="AT11" s="85">
        <v>1</v>
      </c>
      <c r="AU11" s="85">
        <v>1</v>
      </c>
      <c r="AV11" s="88">
        <f t="shared" si="9"/>
        <v>20.149999999999999</v>
      </c>
      <c r="AW11" s="40">
        <f t="shared" si="10"/>
        <v>733.18157088000009</v>
      </c>
      <c r="AX11" s="40">
        <f t="shared" ref="AX10:AX11" si="13">F11+K11+O11+S11+V11+Z11+AE11+AJ11+AM11+AS11</f>
        <v>16147.551600000001</v>
      </c>
      <c r="AY11" s="40">
        <f t="shared" si="11"/>
        <v>2584.4110008799998</v>
      </c>
      <c r="AZ11"/>
      <c r="BA11"/>
    </row>
    <row r="12" spans="1:54" ht="56.25" customHeight="1" x14ac:dyDescent="0.25">
      <c r="A12" s="3" t="s">
        <v>70</v>
      </c>
      <c r="B12" s="6" t="s">
        <v>67</v>
      </c>
      <c r="C12" s="3" t="s">
        <v>77</v>
      </c>
      <c r="D12" s="3" t="s">
        <v>76</v>
      </c>
      <c r="E12" s="3" t="s">
        <v>69</v>
      </c>
      <c r="F12" s="41">
        <v>11071.48</v>
      </c>
      <c r="G12" s="72">
        <v>1</v>
      </c>
      <c r="H12" s="72">
        <v>1</v>
      </c>
      <c r="I12" s="41">
        <v>0.16619999999999999</v>
      </c>
      <c r="J12" s="73">
        <f t="shared" si="0"/>
        <v>1840.0799759999998</v>
      </c>
      <c r="K12" s="86">
        <v>26.54</v>
      </c>
      <c r="L12" s="89">
        <v>0.42009999999999997</v>
      </c>
      <c r="M12" s="85">
        <v>1</v>
      </c>
      <c r="N12" s="87">
        <f t="shared" si="12"/>
        <v>11.149453999999999</v>
      </c>
      <c r="O12" s="41">
        <v>0</v>
      </c>
      <c r="P12" s="41">
        <v>0</v>
      </c>
      <c r="Q12" s="32">
        <f t="shared" si="1"/>
        <v>0</v>
      </c>
      <c r="R12" s="40">
        <f t="shared" si="2"/>
        <v>1851.2294299999999</v>
      </c>
      <c r="S12" s="86">
        <v>347.24</v>
      </c>
      <c r="T12" s="85">
        <v>1</v>
      </c>
      <c r="U12" s="87">
        <f t="shared" si="3"/>
        <v>347.24</v>
      </c>
      <c r="V12" s="86">
        <v>9.6199999999999992</v>
      </c>
      <c r="W12" s="85">
        <v>1</v>
      </c>
      <c r="X12" s="85">
        <v>1</v>
      </c>
      <c r="Y12" s="87">
        <f t="shared" si="4"/>
        <v>9.6199999999999992</v>
      </c>
      <c r="Z12" s="86">
        <v>10.38</v>
      </c>
      <c r="AA12" s="85">
        <v>1</v>
      </c>
      <c r="AB12" s="85">
        <v>1</v>
      </c>
      <c r="AC12" s="85">
        <v>1</v>
      </c>
      <c r="AD12" s="88">
        <f t="shared" si="5"/>
        <v>10.38</v>
      </c>
      <c r="AE12" s="83">
        <v>12.12</v>
      </c>
      <c r="AF12" s="85">
        <v>1</v>
      </c>
      <c r="AG12" s="85">
        <v>1</v>
      </c>
      <c r="AH12" s="89">
        <v>0.98350000000000004</v>
      </c>
      <c r="AI12" s="88">
        <f t="shared" si="6"/>
        <v>11.920019999999999</v>
      </c>
      <c r="AJ12" s="86">
        <v>0</v>
      </c>
      <c r="AK12" s="86">
        <v>1</v>
      </c>
      <c r="AL12" s="87">
        <f t="shared" si="7"/>
        <v>0</v>
      </c>
      <c r="AM12" s="87">
        <f>F12*0.42</f>
        <v>4650.0216</v>
      </c>
      <c r="AN12" s="85">
        <v>1</v>
      </c>
      <c r="AO12" s="85">
        <v>1</v>
      </c>
      <c r="AP12" s="85">
        <v>1</v>
      </c>
      <c r="AQ12" s="86">
        <v>7.1800000000000003E-2</v>
      </c>
      <c r="AR12" s="87">
        <f t="shared" si="8"/>
        <v>333.87155088000003</v>
      </c>
      <c r="AS12" s="86">
        <v>20.149999999999999</v>
      </c>
      <c r="AT12" s="85">
        <v>1</v>
      </c>
      <c r="AU12" s="85">
        <v>1</v>
      </c>
      <c r="AV12" s="88">
        <f t="shared" si="9"/>
        <v>20.149999999999999</v>
      </c>
      <c r="AW12" s="40">
        <f t="shared" si="10"/>
        <v>733.18157088000009</v>
      </c>
      <c r="AX12" s="40">
        <f>F12+K12+O12+S12+V12+Z12+AE12+AJ12+AM12+AS12</f>
        <v>16147.551600000001</v>
      </c>
      <c r="AY12" s="40">
        <f>R12+AW12</f>
        <v>2584.4110008799998</v>
      </c>
    </row>
    <row r="13" spans="1:54" ht="21" customHeight="1" x14ac:dyDescent="0.25">
      <c r="A13" s="77"/>
      <c r="B13" s="78"/>
      <c r="C13" s="77"/>
      <c r="D13" s="77"/>
      <c r="E13" s="77"/>
      <c r="F13" s="79"/>
      <c r="G13" s="76"/>
      <c r="H13" s="76"/>
      <c r="I13" s="79"/>
      <c r="J13" s="80"/>
      <c r="K13" s="79"/>
      <c r="L13" s="81"/>
      <c r="M13" s="76"/>
      <c r="N13" s="80"/>
      <c r="O13" s="79"/>
      <c r="P13" s="79"/>
      <c r="Q13" s="80"/>
      <c r="R13" s="80"/>
      <c r="S13" s="79"/>
      <c r="T13" s="76"/>
      <c r="U13" s="80"/>
      <c r="V13" s="79"/>
      <c r="W13" s="76"/>
      <c r="X13" s="76"/>
      <c r="Y13" s="80"/>
      <c r="Z13" s="79"/>
      <c r="AA13" s="76"/>
      <c r="AB13" s="76"/>
      <c r="AC13" s="76"/>
      <c r="AD13" s="82"/>
      <c r="AE13" s="75"/>
      <c r="AF13" s="76"/>
      <c r="AG13" s="76"/>
      <c r="AH13" s="81"/>
      <c r="AI13" s="82"/>
      <c r="AJ13" s="79"/>
      <c r="AK13" s="79"/>
      <c r="AL13" s="80"/>
      <c r="AM13" s="80"/>
      <c r="AN13" s="76"/>
      <c r="AO13" s="76"/>
      <c r="AP13" s="76"/>
      <c r="AQ13" s="79"/>
      <c r="AR13" s="80"/>
      <c r="AS13" s="79"/>
      <c r="AT13" s="76"/>
      <c r="AU13" s="76"/>
      <c r="AV13" s="80"/>
      <c r="AW13" s="80"/>
      <c r="AX13" s="80"/>
      <c r="AY13" s="80"/>
    </row>
    <row r="14" spans="1:54" ht="57.75" customHeight="1" x14ac:dyDescent="0.25">
      <c r="A14" s="3" t="s">
        <v>71</v>
      </c>
      <c r="B14" s="6" t="s">
        <v>67</v>
      </c>
      <c r="C14" s="3" t="s">
        <v>77</v>
      </c>
      <c r="D14" s="3" t="s">
        <v>75</v>
      </c>
      <c r="E14" s="3" t="s">
        <v>69</v>
      </c>
      <c r="F14" s="83">
        <v>6843.83</v>
      </c>
      <c r="G14" s="85">
        <v>1</v>
      </c>
      <c r="H14" s="85">
        <v>1</v>
      </c>
      <c r="I14" s="89">
        <v>0.17516999999999999</v>
      </c>
      <c r="J14" s="87">
        <f>F14*G14*H14*I14</f>
        <v>1198.8337010999999</v>
      </c>
      <c r="K14" s="83">
        <v>21299.200000000001</v>
      </c>
      <c r="L14" s="84">
        <v>0.89205000000000001</v>
      </c>
      <c r="M14" s="85">
        <v>1</v>
      </c>
      <c r="N14" s="87">
        <f>K14*L14*M14/1000</f>
        <v>18.999951360000001</v>
      </c>
      <c r="O14" s="83">
        <v>868.52</v>
      </c>
      <c r="P14" s="89">
        <v>6.4000000000000003E-3</v>
      </c>
      <c r="Q14" s="88">
        <f>O14*P14</f>
        <v>5.5585279999999999</v>
      </c>
      <c r="R14" s="40">
        <f>J14+N14+Q14</f>
        <v>1223.39218046</v>
      </c>
      <c r="S14" s="86">
        <v>660.62</v>
      </c>
      <c r="T14" s="85">
        <v>1</v>
      </c>
      <c r="U14" s="87">
        <f t="shared" ref="U14" si="14">S14*T14</f>
        <v>660.62</v>
      </c>
      <c r="V14" s="83">
        <v>27.26</v>
      </c>
      <c r="W14" s="85">
        <v>1</v>
      </c>
      <c r="X14" s="85">
        <v>1</v>
      </c>
      <c r="Y14" s="87">
        <f>V14*W14*X14</f>
        <v>27.26</v>
      </c>
      <c r="Z14" s="86">
        <v>8.11</v>
      </c>
      <c r="AA14" s="85">
        <v>1</v>
      </c>
      <c r="AB14" s="85">
        <v>1</v>
      </c>
      <c r="AC14" s="85">
        <v>1</v>
      </c>
      <c r="AD14" s="88">
        <f t="shared" ref="AD14" si="15">Z14*AA14*AB14*AC14</f>
        <v>8.11</v>
      </c>
      <c r="AE14" s="83">
        <v>10.56</v>
      </c>
      <c r="AF14" s="85">
        <v>1</v>
      </c>
      <c r="AG14" s="85">
        <v>1</v>
      </c>
      <c r="AH14" s="89">
        <v>0.87690000000000001</v>
      </c>
      <c r="AI14" s="88">
        <f>AE14*AF14*AG14*AH14</f>
        <v>9.2600639999999999</v>
      </c>
      <c r="AJ14" s="86">
        <v>0</v>
      </c>
      <c r="AK14" s="86">
        <v>1</v>
      </c>
      <c r="AL14" s="88">
        <f t="shared" ref="AL14" si="16">AJ14*AK14</f>
        <v>0</v>
      </c>
      <c r="AM14" s="87">
        <f>F14*0.67</f>
        <v>4585.3661000000002</v>
      </c>
      <c r="AN14" s="85">
        <v>1</v>
      </c>
      <c r="AO14" s="85">
        <v>1</v>
      </c>
      <c r="AP14" s="86">
        <v>1.2104999999999999</v>
      </c>
      <c r="AQ14" s="89">
        <v>0.21032000000000001</v>
      </c>
      <c r="AR14" s="87">
        <f>AM14*AN14*AO14*AP14*AQ14</f>
        <v>1167.399176862996</v>
      </c>
      <c r="AS14" s="83">
        <v>20.22</v>
      </c>
      <c r="AT14" s="85">
        <v>1</v>
      </c>
      <c r="AU14" s="84">
        <v>0.87190000000000001</v>
      </c>
      <c r="AV14" s="88">
        <f>AS14*AT14*AU14</f>
        <v>17.629818</v>
      </c>
      <c r="AW14" s="40">
        <f>U14+Y14+AD14+AI14+AL14+AR14+AV14</f>
        <v>1890.279058862996</v>
      </c>
      <c r="AX14" s="40">
        <f>F14+K14+O14+S14+V14+Z14+AE14+AJ14+AM14+AS14</f>
        <v>34323.686099999999</v>
      </c>
      <c r="AY14" s="40">
        <f>R14+AW14</f>
        <v>3113.6712393229959</v>
      </c>
    </row>
  </sheetData>
  <mergeCells count="26">
    <mergeCell ref="AM1:AY1"/>
    <mergeCell ref="A2:AY2"/>
    <mergeCell ref="A4:A6"/>
    <mergeCell ref="B4:B6"/>
    <mergeCell ref="C4:C6"/>
    <mergeCell ref="E4:E6"/>
    <mergeCell ref="F4:R4"/>
    <mergeCell ref="S4:AW4"/>
    <mergeCell ref="AX4:AX6"/>
    <mergeCell ref="AY4:AY6"/>
    <mergeCell ref="D4:D6"/>
    <mergeCell ref="BB4:BB6"/>
    <mergeCell ref="AZ4:AZ6"/>
    <mergeCell ref="BA4:BA6"/>
    <mergeCell ref="F5:J5"/>
    <mergeCell ref="K5:N5"/>
    <mergeCell ref="O5:Q5"/>
    <mergeCell ref="R5:R6"/>
    <mergeCell ref="S5:U5"/>
    <mergeCell ref="V5:Y5"/>
    <mergeCell ref="Z5:AD5"/>
    <mergeCell ref="AE5:AI5"/>
    <mergeCell ref="AJ5:AL5"/>
    <mergeCell ref="AM5:AR5"/>
    <mergeCell ref="AS5:AV5"/>
    <mergeCell ref="AW5:AW6"/>
  </mergeCells>
  <pageMargins left="0.59055118110236227" right="0.11811023622047245" top="0.98425196850393704" bottom="0" header="0" footer="0"/>
  <pageSetup paperSize="8" fitToHeight="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topLeftCell="E1" workbookViewId="0">
      <selection activeCell="S19" sqref="S19"/>
    </sheetView>
  </sheetViews>
  <sheetFormatPr defaultRowHeight="15" outlineLevelRow="1" x14ac:dyDescent="0.25"/>
  <cols>
    <col min="1" max="1" width="27.140625" customWidth="1"/>
    <col min="2" max="2" width="25" customWidth="1"/>
    <col min="3" max="3" width="21.5703125" customWidth="1"/>
    <col min="4" max="4" width="25.28515625" customWidth="1"/>
    <col min="5" max="5" width="15" customWidth="1"/>
    <col min="6" max="6" width="16.5703125" customWidth="1"/>
    <col min="7" max="7" width="16.7109375" customWidth="1"/>
    <col min="8" max="8" width="12.7109375" bestFit="1" customWidth="1"/>
    <col min="9" max="9" width="12.140625" customWidth="1"/>
    <col min="10" max="10" width="18" bestFit="1" customWidth="1"/>
    <col min="11" max="11" width="20.85546875" customWidth="1"/>
    <col min="12" max="12" width="21.7109375" customWidth="1"/>
    <col min="13" max="13" width="22.42578125" customWidth="1"/>
    <col min="14" max="14" width="16.42578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03" t="s">
        <v>83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 t="s">
        <v>80</v>
      </c>
    </row>
    <row r="4" spans="1:14" ht="91.5" x14ac:dyDescent="0.25">
      <c r="A4" s="39" t="s">
        <v>2</v>
      </c>
      <c r="B4" s="39" t="s">
        <v>65</v>
      </c>
      <c r="C4" s="38" t="s">
        <v>66</v>
      </c>
      <c r="D4" s="38" t="s">
        <v>0</v>
      </c>
      <c r="E4" s="66" t="s">
        <v>72</v>
      </c>
      <c r="F4" s="38" t="s">
        <v>1</v>
      </c>
      <c r="G4" s="39" t="s">
        <v>49</v>
      </c>
      <c r="H4" s="39" t="s">
        <v>50</v>
      </c>
      <c r="I4" s="39" t="s">
        <v>51</v>
      </c>
      <c r="J4" s="39" t="s">
        <v>52</v>
      </c>
      <c r="K4" s="39" t="s">
        <v>53</v>
      </c>
      <c r="L4" s="39" t="s">
        <v>54</v>
      </c>
      <c r="M4" s="39" t="s">
        <v>55</v>
      </c>
      <c r="N4" s="39" t="s">
        <v>3</v>
      </c>
    </row>
    <row r="5" spans="1:14" ht="56.25" x14ac:dyDescent="0.25">
      <c r="A5" s="3" t="s">
        <v>70</v>
      </c>
      <c r="B5" s="6" t="s">
        <v>67</v>
      </c>
      <c r="C5" s="8" t="s">
        <v>81</v>
      </c>
      <c r="D5" s="3" t="s">
        <v>68</v>
      </c>
      <c r="E5" s="3" t="s">
        <v>73</v>
      </c>
      <c r="F5" s="67" t="s">
        <v>4</v>
      </c>
      <c r="G5" s="91">
        <v>2584.4</v>
      </c>
      <c r="H5" s="63">
        <v>97</v>
      </c>
      <c r="I5" s="63"/>
      <c r="J5" s="63"/>
      <c r="K5" s="63"/>
      <c r="L5" s="63"/>
      <c r="M5" s="63"/>
      <c r="N5" s="69">
        <v>250686.8</v>
      </c>
    </row>
    <row r="6" spans="1:14" ht="56.25" x14ac:dyDescent="0.25">
      <c r="A6" s="3" t="s">
        <v>70</v>
      </c>
      <c r="B6" s="6" t="s">
        <v>67</v>
      </c>
      <c r="C6" s="8" t="s">
        <v>81</v>
      </c>
      <c r="D6" s="3" t="s">
        <v>68</v>
      </c>
      <c r="E6" s="3" t="s">
        <v>74</v>
      </c>
      <c r="F6" s="67" t="s">
        <v>4</v>
      </c>
      <c r="G6" s="91">
        <v>2584.4</v>
      </c>
      <c r="H6" s="63">
        <v>162</v>
      </c>
      <c r="I6" s="63"/>
      <c r="J6" s="63"/>
      <c r="K6" s="63"/>
      <c r="L6" s="63"/>
      <c r="M6" s="63"/>
      <c r="N6" s="69">
        <v>418672.8</v>
      </c>
    </row>
    <row r="7" spans="1:14" ht="56.25" x14ac:dyDescent="0.25">
      <c r="A7" s="3" t="s">
        <v>70</v>
      </c>
      <c r="B7" s="6" t="s">
        <v>67</v>
      </c>
      <c r="C7" s="8" t="s">
        <v>81</v>
      </c>
      <c r="D7" s="3" t="s">
        <v>68</v>
      </c>
      <c r="E7" s="3" t="s">
        <v>76</v>
      </c>
      <c r="F7" s="67" t="s">
        <v>4</v>
      </c>
      <c r="G7" s="91">
        <v>2584.4</v>
      </c>
      <c r="H7" s="63">
        <v>382</v>
      </c>
      <c r="I7" s="63"/>
      <c r="J7" s="63"/>
      <c r="K7" s="63"/>
      <c r="L7" s="63"/>
      <c r="M7" s="63"/>
      <c r="N7" s="69">
        <v>987240.8</v>
      </c>
    </row>
    <row r="8" spans="1:14" x14ac:dyDescent="0.25">
      <c r="A8" s="60" t="s">
        <v>36</v>
      </c>
      <c r="B8" s="57"/>
      <c r="C8" s="61"/>
      <c r="D8" s="57"/>
      <c r="E8" s="57"/>
      <c r="F8" s="57"/>
      <c r="G8" s="58"/>
      <c r="H8" s="62">
        <f>SUM(H5:H7)</f>
        <v>641</v>
      </c>
      <c r="I8" s="59"/>
      <c r="J8" s="59"/>
      <c r="K8" s="59"/>
      <c r="L8" s="59"/>
      <c r="M8" s="59"/>
      <c r="N8" s="59">
        <f>N5+N6+N7</f>
        <v>1656600.4</v>
      </c>
    </row>
    <row r="9" spans="1:14" ht="45" x14ac:dyDescent="0.25">
      <c r="A9" s="3" t="s">
        <v>33</v>
      </c>
      <c r="B9" s="4"/>
      <c r="C9" s="5"/>
      <c r="D9" s="5"/>
      <c r="E9" s="5"/>
      <c r="F9" s="7"/>
      <c r="G9" s="14"/>
      <c r="H9" s="27"/>
      <c r="I9" s="32"/>
      <c r="J9" s="32"/>
      <c r="K9" s="32"/>
      <c r="L9" s="32">
        <f>4000</f>
        <v>4000</v>
      </c>
      <c r="M9" s="32"/>
      <c r="N9" s="32">
        <v>4000</v>
      </c>
    </row>
    <row r="10" spans="1:14" ht="56.25" x14ac:dyDescent="0.25">
      <c r="A10" s="3" t="s">
        <v>34</v>
      </c>
      <c r="B10" s="4"/>
      <c r="C10" s="5"/>
      <c r="D10" s="5"/>
      <c r="E10" s="5"/>
      <c r="F10" s="7"/>
      <c r="G10" s="14"/>
      <c r="H10" s="27"/>
      <c r="I10" s="32"/>
      <c r="J10" s="32"/>
      <c r="K10" s="32"/>
      <c r="L10" s="32"/>
      <c r="M10" s="32">
        <v>1000</v>
      </c>
      <c r="N10" s="32">
        <v>1000</v>
      </c>
    </row>
    <row r="11" spans="1:14" ht="56.25" x14ac:dyDescent="0.25">
      <c r="A11" s="9" t="s">
        <v>78</v>
      </c>
      <c r="B11" s="11"/>
      <c r="C11" s="11"/>
      <c r="D11" s="11"/>
      <c r="E11" s="11"/>
      <c r="F11" s="12"/>
      <c r="G11" s="13"/>
      <c r="H11" s="30"/>
      <c r="I11" s="33"/>
      <c r="J11" s="33"/>
      <c r="K11" s="33"/>
      <c r="L11" s="33"/>
      <c r="M11" s="33"/>
      <c r="N11" s="33">
        <f>N8+N9+N10</f>
        <v>1661600.4</v>
      </c>
    </row>
    <row r="12" spans="1:14" hidden="1" outlineLevel="1" x14ac:dyDescent="0.25">
      <c r="A12" s="15" t="s">
        <v>36</v>
      </c>
      <c r="B12" s="16"/>
      <c r="C12" s="16"/>
      <c r="D12" s="16"/>
      <c r="E12" s="16"/>
      <c r="F12" s="17"/>
      <c r="G12" s="18"/>
      <c r="H12" s="28"/>
      <c r="I12" s="49"/>
      <c r="J12" s="50"/>
      <c r="K12" s="50"/>
      <c r="L12" s="50"/>
      <c r="M12" s="50"/>
      <c r="N12" s="50" t="e">
        <f>#REF!</f>
        <v>#REF!</v>
      </c>
    </row>
    <row r="13" spans="1:14" hidden="1" outlineLevel="1" x14ac:dyDescent="0.25">
      <c r="A13" s="19" t="s">
        <v>35</v>
      </c>
      <c r="B13" s="20"/>
      <c r="C13" s="20"/>
      <c r="D13" s="20"/>
      <c r="E13" s="20"/>
      <c r="F13" s="21"/>
      <c r="G13" s="22"/>
      <c r="H13" s="29"/>
      <c r="I13" s="51"/>
      <c r="J13" s="52"/>
      <c r="K13" s="52"/>
      <c r="L13" s="52"/>
      <c r="M13" s="52"/>
      <c r="N13" s="52" t="e">
        <f>#REF!+#REF!+#REF!</f>
        <v>#REF!</v>
      </c>
    </row>
    <row r="14" spans="1:14" ht="45" hidden="1" outlineLevel="1" x14ac:dyDescent="0.25">
      <c r="A14" s="23" t="s">
        <v>33</v>
      </c>
      <c r="B14" s="24"/>
      <c r="C14" s="24"/>
      <c r="D14" s="24"/>
      <c r="E14" s="24"/>
      <c r="F14" s="25"/>
      <c r="G14" s="26"/>
      <c r="H14" s="31"/>
      <c r="I14" s="53"/>
      <c r="J14" s="54"/>
      <c r="K14" s="54"/>
      <c r="L14" s="54" t="e">
        <f>#REF!+#REF!+#REF!</f>
        <v>#REF!</v>
      </c>
      <c r="M14" s="54"/>
      <c r="N14" s="54" t="e">
        <f>#REF!+#REF!+#REF!</f>
        <v>#REF!</v>
      </c>
    </row>
    <row r="15" spans="1:14" ht="56.25" hidden="1" outlineLevel="1" x14ac:dyDescent="0.25">
      <c r="A15" s="23" t="s">
        <v>34</v>
      </c>
      <c r="B15" s="24"/>
      <c r="C15" s="24"/>
      <c r="D15" s="24"/>
      <c r="E15" s="24"/>
      <c r="F15" s="25"/>
      <c r="G15" s="26"/>
      <c r="H15" s="31"/>
      <c r="I15" s="53"/>
      <c r="J15" s="54"/>
      <c r="K15" s="54"/>
      <c r="L15" s="54"/>
      <c r="M15" s="54"/>
      <c r="N15" s="54" t="e">
        <f>#REF!+#REF!+#REF!</f>
        <v>#REF!</v>
      </c>
    </row>
    <row r="16" spans="1:14" hidden="1" outlineLevel="1" x14ac:dyDescent="0.25">
      <c r="A16" s="23" t="s">
        <v>37</v>
      </c>
      <c r="B16" s="24"/>
      <c r="C16" s="24"/>
      <c r="D16" s="24"/>
      <c r="E16" s="24"/>
      <c r="F16" s="25"/>
      <c r="G16" s="26"/>
      <c r="H16" s="31"/>
      <c r="I16" s="53"/>
      <c r="J16" s="54"/>
      <c r="K16" s="54"/>
      <c r="L16" s="54" t="e">
        <f>#REF!+#REF!+#REF!</f>
        <v>#REF!</v>
      </c>
      <c r="M16" s="54"/>
      <c r="N16" s="54" t="e">
        <f>#REF!+#REF!+#REF!</f>
        <v>#REF!</v>
      </c>
    </row>
    <row r="17" spans="1:14" hidden="1" outlineLevel="1" x14ac:dyDescent="0.25">
      <c r="A17" s="55" t="s">
        <v>38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6" t="e">
        <f>#REF!+L16</f>
        <v>#REF!</v>
      </c>
      <c r="M17" s="55"/>
      <c r="N17" s="56" t="e">
        <f>#REF!+N16</f>
        <v>#REF!</v>
      </c>
    </row>
    <row r="18" spans="1:14" ht="56.25" collapsed="1" x14ac:dyDescent="0.25">
      <c r="A18" s="3" t="s">
        <v>71</v>
      </c>
      <c r="B18" s="6" t="s">
        <v>67</v>
      </c>
      <c r="C18" s="8" t="s">
        <v>81</v>
      </c>
      <c r="D18" s="3" t="s">
        <v>68</v>
      </c>
      <c r="E18" s="3" t="s">
        <v>75</v>
      </c>
      <c r="F18" s="68" t="s">
        <v>4</v>
      </c>
      <c r="G18" s="90">
        <v>3113.7</v>
      </c>
      <c r="H18" s="41">
        <v>2723</v>
      </c>
      <c r="I18" s="65"/>
      <c r="J18" s="65"/>
      <c r="K18" s="65"/>
      <c r="L18" s="65"/>
      <c r="M18" s="65"/>
      <c r="N18" s="70">
        <v>8478605.0999999996</v>
      </c>
    </row>
    <row r="19" spans="1:14" x14ac:dyDescent="0.25">
      <c r="A19" s="60" t="s">
        <v>36</v>
      </c>
      <c r="B19" s="57"/>
      <c r="C19" s="61"/>
      <c r="D19" s="57"/>
      <c r="E19" s="57"/>
      <c r="F19" s="57"/>
      <c r="G19" s="58"/>
      <c r="H19" s="62">
        <f>SUM(H16:H18)</f>
        <v>2723</v>
      </c>
      <c r="I19" s="59"/>
      <c r="J19" s="59"/>
      <c r="K19" s="59"/>
      <c r="L19" s="59"/>
      <c r="M19" s="59"/>
      <c r="N19" s="71">
        <f>N18</f>
        <v>8478605.0999999996</v>
      </c>
    </row>
    <row r="20" spans="1:14" ht="45" x14ac:dyDescent="0.25">
      <c r="A20" s="3" t="s">
        <v>33</v>
      </c>
      <c r="B20" s="4"/>
      <c r="C20" s="5"/>
      <c r="D20" s="5"/>
      <c r="E20" s="5"/>
      <c r="F20" s="7"/>
      <c r="G20" s="14"/>
      <c r="H20" s="27"/>
      <c r="I20" s="32"/>
      <c r="J20" s="32"/>
      <c r="K20" s="32"/>
      <c r="L20" s="32">
        <v>765000</v>
      </c>
      <c r="M20" s="32"/>
      <c r="N20" s="32">
        <v>765000</v>
      </c>
    </row>
    <row r="21" spans="1:14" ht="56.25" x14ac:dyDescent="0.25">
      <c r="A21" s="3" t="s">
        <v>34</v>
      </c>
      <c r="B21" s="4"/>
      <c r="C21" s="5"/>
      <c r="D21" s="5"/>
      <c r="E21" s="5"/>
      <c r="F21" s="7"/>
      <c r="G21" s="14"/>
      <c r="H21" s="27"/>
      <c r="I21" s="32"/>
      <c r="J21" s="32"/>
      <c r="K21" s="32"/>
      <c r="L21" s="32"/>
      <c r="M21" s="32">
        <v>9000</v>
      </c>
      <c r="N21" s="32">
        <v>9000</v>
      </c>
    </row>
    <row r="22" spans="1:14" ht="56.25" x14ac:dyDescent="0.25">
      <c r="A22" s="9" t="s">
        <v>78</v>
      </c>
      <c r="B22" s="11"/>
      <c r="C22" s="11"/>
      <c r="D22" s="11"/>
      <c r="E22" s="11"/>
      <c r="F22" s="12"/>
      <c r="G22" s="13"/>
      <c r="H22" s="30"/>
      <c r="I22" s="33"/>
      <c r="J22" s="33"/>
      <c r="K22" s="33"/>
      <c r="L22" s="33"/>
      <c r="M22" s="33"/>
      <c r="N22" s="33">
        <f>N19+N20+N21</f>
        <v>9252605.0999999996</v>
      </c>
    </row>
  </sheetData>
  <mergeCells count="1">
    <mergeCell ref="A2:N2"/>
  </mergeCells>
  <pageMargins left="0.51181102362204722" right="0.19685039370078741" top="0.35433070866141736" bottom="0.39370078740157483" header="0.11811023622047245" footer="0.11811023622047245"/>
  <pageSetup paperSize="8" scale="74" fitToHeight="3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Приложение 2</vt:lpstr>
      <vt:lpstr>Приложение 3</vt:lpstr>
      <vt:lpstr>'Приложение 2'!Заголовки_для_печати</vt:lpstr>
      <vt:lpstr>'Приложение 3'!Заголовки_для_печати</vt:lpstr>
      <vt:lpstr>'Приложение 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Пользователь Windows</cp:lastModifiedBy>
  <cp:lastPrinted>2021-03-18T13:26:31Z</cp:lastPrinted>
  <dcterms:created xsi:type="dcterms:W3CDTF">2015-07-24T12:06:40Z</dcterms:created>
  <dcterms:modified xsi:type="dcterms:W3CDTF">2021-03-18T13:27:23Z</dcterms:modified>
</cp:coreProperties>
</file>